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 activeTab="1"/>
  </bookViews>
  <sheets>
    <sheet name="Formularz - zadanie 1" sheetId="2" r:id="rId1"/>
    <sheet name="Formularz - zadanie 2" sheetId="3" r:id="rId2"/>
    <sheet name="Formularz - zadanie 3" sheetId="4" r:id="rId3"/>
  </sheets>
  <calcPr calcId="145621"/>
</workbook>
</file>

<file path=xl/calcChain.xml><?xml version="1.0" encoding="utf-8"?>
<calcChain xmlns="http://schemas.openxmlformats.org/spreadsheetml/2006/main">
  <c r="B298" i="3" l="1"/>
  <c r="B297" i="3"/>
  <c r="B299" i="3"/>
  <c r="B76" i="3"/>
  <c r="B75" i="3"/>
  <c r="B73" i="3" s="1"/>
  <c r="B88" i="3" s="1"/>
  <c r="D88" i="3" s="1"/>
  <c r="B74" i="3"/>
  <c r="B51" i="3"/>
  <c r="B50" i="3"/>
  <c r="B49" i="3"/>
  <c r="B87" i="3"/>
  <c r="D87" i="3" s="1"/>
  <c r="B86" i="3"/>
  <c r="D86" i="3" s="1"/>
  <c r="B85" i="3"/>
  <c r="D85" i="3" s="1"/>
  <c r="B83" i="3"/>
  <c r="D83" i="3" s="1"/>
  <c r="B82" i="3"/>
  <c r="D82" i="3" s="1"/>
  <c r="B81" i="3"/>
  <c r="D81" i="3" s="1"/>
  <c r="E88" i="3" l="1"/>
  <c r="F88" i="3" s="1"/>
  <c r="E85" i="3"/>
  <c r="F85" i="3" s="1"/>
  <c r="E81" i="3"/>
  <c r="E86" i="3"/>
  <c r="F86" i="3" s="1"/>
  <c r="E82" i="3"/>
  <c r="F82" i="3" s="1"/>
  <c r="E87" i="3"/>
  <c r="F87" i="3" s="1"/>
  <c r="E83" i="3"/>
  <c r="F83" i="3" s="1"/>
  <c r="B79" i="3"/>
  <c r="D79" i="3" s="1"/>
  <c r="B84" i="3"/>
  <c r="D84" i="3" s="1"/>
  <c r="B257" i="3"/>
  <c r="B264" i="3"/>
  <c r="D264" i="3" s="1"/>
  <c r="B232" i="3"/>
  <c r="B270" i="3"/>
  <c r="D270" i="3" s="1"/>
  <c r="B269" i="3"/>
  <c r="D269" i="3" s="1"/>
  <c r="B268" i="3"/>
  <c r="D268" i="3" s="1"/>
  <c r="B266" i="3"/>
  <c r="D266" i="3" s="1"/>
  <c r="B265" i="3"/>
  <c r="D265" i="3" s="1"/>
  <c r="B256" i="3"/>
  <c r="B271" i="3" s="1"/>
  <c r="D271" i="3" s="1"/>
  <c r="E89" i="3" l="1"/>
  <c r="F81" i="3"/>
  <c r="F84" i="3"/>
  <c r="E84" i="3"/>
  <c r="D89" i="3"/>
  <c r="E79" i="3"/>
  <c r="F79" i="3" s="1"/>
  <c r="E271" i="3"/>
  <c r="F271" i="3" s="1"/>
  <c r="E268" i="3"/>
  <c r="F268" i="3" s="1"/>
  <c r="E264" i="3"/>
  <c r="E269" i="3"/>
  <c r="F269" i="3" s="1"/>
  <c r="E265" i="3"/>
  <c r="F265" i="3" s="1"/>
  <c r="E270" i="3"/>
  <c r="F270" i="3" s="1"/>
  <c r="E266" i="3"/>
  <c r="F266" i="3" s="1"/>
  <c r="B262" i="3"/>
  <c r="D262" i="3" s="1"/>
  <c r="B267" i="3"/>
  <c r="D267" i="3" s="1"/>
  <c r="B26" i="4"/>
  <c r="B218" i="2"/>
  <c r="F89" i="3" l="1"/>
  <c r="F90" i="3" s="1"/>
  <c r="E272" i="3"/>
  <c r="F264" i="3"/>
  <c r="E267" i="3"/>
  <c r="F267" i="3" s="1"/>
  <c r="D272" i="3"/>
  <c r="E262" i="3"/>
  <c r="F262" i="3" s="1"/>
  <c r="B286" i="3"/>
  <c r="B287" i="3"/>
  <c r="B288" i="3"/>
  <c r="B289" i="3"/>
  <c r="B290" i="3"/>
  <c r="B291" i="3"/>
  <c r="B284" i="3"/>
  <c r="D284" i="3" s="1"/>
  <c r="B245" i="3"/>
  <c r="B244" i="3"/>
  <c r="B243" i="3"/>
  <c r="B240" i="3"/>
  <c r="B241" i="3"/>
  <c r="B239" i="3"/>
  <c r="B220" i="3"/>
  <c r="B219" i="3"/>
  <c r="B218" i="3"/>
  <c r="B216" i="3"/>
  <c r="B215" i="3"/>
  <c r="B197" i="3"/>
  <c r="B196" i="3"/>
  <c r="B195" i="3"/>
  <c r="B193" i="3"/>
  <c r="B192" i="3"/>
  <c r="B168" i="3"/>
  <c r="D168" i="3" s="1"/>
  <c r="B175" i="3"/>
  <c r="B174" i="3"/>
  <c r="B173" i="3"/>
  <c r="B172" i="3"/>
  <c r="B171" i="3"/>
  <c r="B170" i="3"/>
  <c r="B153" i="3"/>
  <c r="B152" i="3"/>
  <c r="B154" i="3"/>
  <c r="B150" i="3"/>
  <c r="B149" i="3"/>
  <c r="B129" i="3"/>
  <c r="B128" i="3"/>
  <c r="B130" i="3"/>
  <c r="B126" i="3"/>
  <c r="B125" i="3"/>
  <c r="B104" i="3"/>
  <c r="B103" i="3"/>
  <c r="B107" i="3"/>
  <c r="B106" i="3"/>
  <c r="B105" i="3"/>
  <c r="B108" i="3"/>
  <c r="B101" i="3"/>
  <c r="B62" i="3"/>
  <c r="B61" i="3"/>
  <c r="B60" i="3"/>
  <c r="B58" i="3"/>
  <c r="B57" i="3"/>
  <c r="B56" i="3"/>
  <c r="B32" i="3"/>
  <c r="D32" i="3" s="1"/>
  <c r="B39" i="3"/>
  <c r="B38" i="3"/>
  <c r="B37" i="3"/>
  <c r="B36" i="3"/>
  <c r="B35" i="3"/>
  <c r="B34" i="3"/>
  <c r="B12" i="3"/>
  <c r="D12" i="3" s="1"/>
  <c r="B19" i="3"/>
  <c r="B18" i="3"/>
  <c r="B17" i="3"/>
  <c r="B16" i="3"/>
  <c r="B15" i="3"/>
  <c r="B14" i="3"/>
  <c r="F272" i="3" l="1"/>
  <c r="F273" i="3" s="1"/>
  <c r="E284" i="3"/>
  <c r="F284" i="3" s="1"/>
  <c r="E168" i="3"/>
  <c r="F168" i="3" s="1"/>
  <c r="E32" i="3"/>
  <c r="F32" i="3" s="1"/>
  <c r="E12" i="3"/>
  <c r="F12" i="3" s="1"/>
  <c r="B12" i="4" l="1"/>
  <c r="D12" i="4" s="1"/>
  <c r="B15" i="4"/>
  <c r="B14" i="4"/>
  <c r="B19" i="4"/>
  <c r="B17" i="4"/>
  <c r="B16" i="4"/>
  <c r="B18" i="4"/>
  <c r="B163" i="2"/>
  <c r="D203" i="2"/>
  <c r="E203" i="2" s="1"/>
  <c r="F203" i="2" s="1"/>
  <c r="D184" i="2"/>
  <c r="E184" i="2" s="1"/>
  <c r="F184" i="2" s="1"/>
  <c r="D163" i="2"/>
  <c r="E163" i="2" s="1"/>
  <c r="F163" i="2" s="1"/>
  <c r="D141" i="2"/>
  <c r="E141" i="2" s="1"/>
  <c r="F141" i="2" s="1"/>
  <c r="D121" i="2"/>
  <c r="E121" i="2" s="1"/>
  <c r="F121" i="2" s="1"/>
  <c r="D100" i="2"/>
  <c r="E100" i="2" s="1"/>
  <c r="F100" i="2" s="1"/>
  <c r="D78" i="2"/>
  <c r="E78" i="2" s="1"/>
  <c r="F78" i="2" s="1"/>
  <c r="D54" i="2"/>
  <c r="E54" i="2" s="1"/>
  <c r="F54" i="2" s="1"/>
  <c r="D32" i="2"/>
  <c r="E32" i="2" s="1"/>
  <c r="F32" i="2" s="1"/>
  <c r="E12" i="2"/>
  <c r="F12" i="2" s="1"/>
  <c r="D12" i="2"/>
  <c r="D61" i="2"/>
  <c r="B208" i="2"/>
  <c r="B207" i="2"/>
  <c r="B190" i="2"/>
  <c r="B189" i="2"/>
  <c r="B188" i="2"/>
  <c r="B170" i="2"/>
  <c r="B169" i="2"/>
  <c r="B168" i="2"/>
  <c r="B147" i="2"/>
  <c r="B146" i="2"/>
  <c r="B145" i="2"/>
  <c r="B128" i="2"/>
  <c r="B127" i="2"/>
  <c r="B126" i="2"/>
  <c r="B106" i="2"/>
  <c r="B105" i="2"/>
  <c r="B104" i="2"/>
  <c r="B86" i="2"/>
  <c r="B85" i="2"/>
  <c r="B84" i="2"/>
  <c r="B61" i="2"/>
  <c r="B60" i="2"/>
  <c r="B59" i="2"/>
  <c r="B38" i="2"/>
  <c r="B37" i="2"/>
  <c r="B36" i="2"/>
  <c r="B18" i="2"/>
  <c r="B17" i="2"/>
  <c r="B16" i="2"/>
  <c r="B209" i="2"/>
  <c r="B203" i="2"/>
  <c r="B210" i="2"/>
  <c r="B206" i="2"/>
  <c r="B205" i="2"/>
  <c r="B184" i="2"/>
  <c r="B191" i="2"/>
  <c r="B187" i="2"/>
  <c r="B186" i="2"/>
  <c r="B166" i="2"/>
  <c r="B165" i="2"/>
  <c r="B148" i="2"/>
  <c r="B144" i="2"/>
  <c r="B143" i="2"/>
  <c r="B141" i="2"/>
  <c r="B100" i="2"/>
  <c r="B124" i="2"/>
  <c r="B123" i="2"/>
  <c r="B107" i="2"/>
  <c r="B103" i="2"/>
  <c r="B102" i="2"/>
  <c r="B82" i="2"/>
  <c r="B81" i="2"/>
  <c r="B80" i="2"/>
  <c r="B57" i="2"/>
  <c r="B56" i="2"/>
  <c r="B32" i="2"/>
  <c r="B39" i="2"/>
  <c r="B34" i="2"/>
  <c r="E12" i="4" l="1"/>
  <c r="F12" i="4" s="1"/>
  <c r="B19" i="2"/>
  <c r="B15" i="2"/>
  <c r="B14" i="2"/>
  <c r="B12" i="2"/>
  <c r="B24" i="4" l="1"/>
  <c r="B23" i="4"/>
  <c r="D19" i="4"/>
  <c r="D18" i="4"/>
  <c r="D17" i="4"/>
  <c r="D16" i="4"/>
  <c r="D15" i="4"/>
  <c r="D14" i="4"/>
  <c r="D20" i="4" l="1"/>
  <c r="B25" i="4" s="1"/>
  <c r="E16" i="4"/>
  <c r="F16" i="4" s="1"/>
  <c r="E17" i="4"/>
  <c r="F17" i="4" s="1"/>
  <c r="E14" i="4"/>
  <c r="E18" i="4"/>
  <c r="F18" i="4" s="1"/>
  <c r="E15" i="4"/>
  <c r="F15" i="4" s="1"/>
  <c r="E19" i="4"/>
  <c r="E20" i="4" l="1"/>
  <c r="F19" i="4"/>
  <c r="F14" i="4"/>
  <c r="F20" i="4" s="1"/>
  <c r="F21" i="4" s="1"/>
  <c r="F28" i="4" s="1"/>
  <c r="B27" i="4" l="1"/>
  <c r="B28" i="4" s="1"/>
  <c r="B296" i="3" l="1"/>
  <c r="D287" i="3"/>
  <c r="E287" i="3" s="1"/>
  <c r="D291" i="3"/>
  <c r="E291" i="3" s="1"/>
  <c r="D290" i="3"/>
  <c r="E290" i="3" s="1"/>
  <c r="D289" i="3"/>
  <c r="E289" i="3" s="1"/>
  <c r="D288" i="3"/>
  <c r="E288" i="3" s="1"/>
  <c r="D241" i="3"/>
  <c r="D240" i="3"/>
  <c r="D239" i="3"/>
  <c r="B231" i="3"/>
  <c r="D245" i="3"/>
  <c r="D244" i="3"/>
  <c r="D243" i="3"/>
  <c r="D216" i="3"/>
  <c r="D215" i="3"/>
  <c r="B208" i="3"/>
  <c r="D220" i="3"/>
  <c r="E220" i="3" s="1"/>
  <c r="D219" i="3"/>
  <c r="D218" i="3"/>
  <c r="D192" i="3"/>
  <c r="E192" i="3" s="1"/>
  <c r="B185" i="3"/>
  <c r="D197" i="3"/>
  <c r="E197" i="3" s="1"/>
  <c r="F197" i="3" s="1"/>
  <c r="D196" i="3"/>
  <c r="D195" i="3"/>
  <c r="E195" i="3" s="1"/>
  <c r="D170" i="3"/>
  <c r="D174" i="3"/>
  <c r="D173" i="3"/>
  <c r="D172" i="3"/>
  <c r="D150" i="3"/>
  <c r="D149" i="3"/>
  <c r="B141" i="3"/>
  <c r="D154" i="3"/>
  <c r="D153" i="3"/>
  <c r="D152" i="3"/>
  <c r="D126" i="3"/>
  <c r="D125" i="3"/>
  <c r="B118" i="3"/>
  <c r="B123" i="3" s="1"/>
  <c r="D123" i="3" s="1"/>
  <c r="E123" i="3" s="1"/>
  <c r="F123" i="3" s="1"/>
  <c r="D130" i="3"/>
  <c r="D129" i="3"/>
  <c r="D128" i="3"/>
  <c r="E128" i="3" s="1"/>
  <c r="D108" i="3"/>
  <c r="D107" i="3"/>
  <c r="D106" i="3"/>
  <c r="D105" i="3"/>
  <c r="D58" i="3"/>
  <c r="D57" i="3"/>
  <c r="E57" i="3" s="1"/>
  <c r="D56" i="3"/>
  <c r="B48" i="3"/>
  <c r="D62" i="3"/>
  <c r="D61" i="3"/>
  <c r="D60" i="3"/>
  <c r="E60" i="3" s="1"/>
  <c r="D39" i="3"/>
  <c r="E39" i="3" s="1"/>
  <c r="F39" i="3" s="1"/>
  <c r="D38" i="3"/>
  <c r="D37" i="3"/>
  <c r="D36" i="3"/>
  <c r="D19" i="3"/>
  <c r="D18" i="3"/>
  <c r="D17" i="3"/>
  <c r="D16" i="3"/>
  <c r="E16" i="3" s="1"/>
  <c r="F16" i="3" s="1"/>
  <c r="D15" i="3"/>
  <c r="D14" i="3"/>
  <c r="E215" i="3" l="1"/>
  <c r="B213" i="3"/>
  <c r="B217" i="3"/>
  <c r="B221" i="3"/>
  <c r="B246" i="3"/>
  <c r="B237" i="3"/>
  <c r="D237" i="3" s="1"/>
  <c r="E237" i="3" s="1"/>
  <c r="F237" i="3" s="1"/>
  <c r="B242" i="3"/>
  <c r="B190" i="3"/>
  <c r="B198" i="3"/>
  <c r="B194" i="3"/>
  <c r="B151" i="3"/>
  <c r="B155" i="3"/>
  <c r="B147" i="3"/>
  <c r="D147" i="3" s="1"/>
  <c r="E147" i="3" s="1"/>
  <c r="F147" i="3" s="1"/>
  <c r="B131" i="3"/>
  <c r="D131" i="3" s="1"/>
  <c r="B127" i="3"/>
  <c r="E126" i="3"/>
  <c r="F126" i="3" s="1"/>
  <c r="D171" i="3"/>
  <c r="E171" i="3" s="1"/>
  <c r="F171" i="3" s="1"/>
  <c r="D104" i="3"/>
  <c r="E104" i="3" s="1"/>
  <c r="F104" i="3" s="1"/>
  <c r="D103" i="3"/>
  <c r="D101" i="3"/>
  <c r="E101" i="3" s="1"/>
  <c r="F101" i="3" s="1"/>
  <c r="B59" i="3"/>
  <c r="B63" i="3"/>
  <c r="B54" i="3"/>
  <c r="D54" i="3" s="1"/>
  <c r="D175" i="3"/>
  <c r="D34" i="3"/>
  <c r="F288" i="3"/>
  <c r="D20" i="3"/>
  <c r="D286" i="3"/>
  <c r="D292" i="3" s="1"/>
  <c r="D193" i="3"/>
  <c r="E61" i="3"/>
  <c r="F61" i="3" s="1"/>
  <c r="E125" i="3"/>
  <c r="E216" i="3"/>
  <c r="E62" i="3"/>
  <c r="F62" i="3" s="1"/>
  <c r="E130" i="3"/>
  <c r="F130" i="3" s="1"/>
  <c r="E219" i="3"/>
  <c r="F219" i="3" s="1"/>
  <c r="F290" i="3"/>
  <c r="E196" i="3"/>
  <c r="F196" i="3" s="1"/>
  <c r="E218" i="3"/>
  <c r="F218" i="3" s="1"/>
  <c r="E129" i="3"/>
  <c r="F129" i="3" s="1"/>
  <c r="E14" i="3"/>
  <c r="E18" i="3"/>
  <c r="F18" i="3" s="1"/>
  <c r="E36" i="3"/>
  <c r="F36" i="3" s="1"/>
  <c r="E15" i="3"/>
  <c r="F15" i="3" s="1"/>
  <c r="E19" i="3"/>
  <c r="F19" i="3" s="1"/>
  <c r="E37" i="3"/>
  <c r="F37" i="3" s="1"/>
  <c r="E58" i="3"/>
  <c r="E150" i="3"/>
  <c r="E38" i="3"/>
  <c r="F38" i="3" s="1"/>
  <c r="E240" i="3"/>
  <c r="F240" i="3" s="1"/>
  <c r="E17" i="3"/>
  <c r="F17" i="3" s="1"/>
  <c r="D35" i="3"/>
  <c r="E56" i="3"/>
  <c r="F56" i="3" s="1"/>
  <c r="E108" i="3"/>
  <c r="F108" i="3" s="1"/>
  <c r="E149" i="3"/>
  <c r="E152" i="3"/>
  <c r="F152" i="3" s="1"/>
  <c r="E154" i="3"/>
  <c r="F154" i="3" s="1"/>
  <c r="F60" i="3"/>
  <c r="E105" i="3"/>
  <c r="F128" i="3"/>
  <c r="E172" i="3"/>
  <c r="F172" i="3" s="1"/>
  <c r="F195" i="3"/>
  <c r="F215" i="3"/>
  <c r="E243" i="3"/>
  <c r="F243" i="3" s="1"/>
  <c r="E245" i="3"/>
  <c r="F245" i="3" s="1"/>
  <c r="F287" i="3"/>
  <c r="F289" i="3"/>
  <c r="F291" i="3"/>
  <c r="F57" i="3"/>
  <c r="E106" i="3"/>
  <c r="F106" i="3" s="1"/>
  <c r="E153" i="3"/>
  <c r="F153" i="3" s="1"/>
  <c r="E173" i="3"/>
  <c r="F173" i="3" s="1"/>
  <c r="F220" i="3"/>
  <c r="E241" i="3"/>
  <c r="E107" i="3"/>
  <c r="F107" i="3" s="1"/>
  <c r="E170" i="3"/>
  <c r="E174" i="3"/>
  <c r="F174" i="3" s="1"/>
  <c r="E239" i="3"/>
  <c r="E244" i="3"/>
  <c r="F244" i="3" s="1"/>
  <c r="F192" i="3"/>
  <c r="E54" i="3" l="1"/>
  <c r="F54" i="3" s="1"/>
  <c r="F125" i="3"/>
  <c r="F239" i="3"/>
  <c r="D176" i="3"/>
  <c r="F150" i="3"/>
  <c r="E286" i="3"/>
  <c r="E292" i="3" s="1"/>
  <c r="F241" i="3"/>
  <c r="D217" i="3"/>
  <c r="D213" i="3"/>
  <c r="E213" i="3" s="1"/>
  <c r="F213" i="3" s="1"/>
  <c r="F216" i="3"/>
  <c r="D198" i="3"/>
  <c r="D190" i="3"/>
  <c r="E190" i="3" s="1"/>
  <c r="F190" i="3" s="1"/>
  <c r="E193" i="3"/>
  <c r="D109" i="3"/>
  <c r="F105" i="3"/>
  <c r="E103" i="3"/>
  <c r="F103" i="3" s="1"/>
  <c r="E175" i="3"/>
  <c r="F175" i="3" s="1"/>
  <c r="D194" i="3"/>
  <c r="E194" i="3" s="1"/>
  <c r="F58" i="3"/>
  <c r="E34" i="3"/>
  <c r="F34" i="3" s="1"/>
  <c r="D40" i="3"/>
  <c r="D221" i="3"/>
  <c r="D127" i="3"/>
  <c r="D132" i="3" s="1"/>
  <c r="F14" i="3"/>
  <c r="F20" i="3" s="1"/>
  <c r="F21" i="3" s="1"/>
  <c r="E20" i="3"/>
  <c r="F170" i="3"/>
  <c r="E35" i="3"/>
  <c r="D246" i="3"/>
  <c r="D242" i="3"/>
  <c r="F149" i="3"/>
  <c r="E131" i="3"/>
  <c r="F131" i="3" s="1"/>
  <c r="D63" i="3"/>
  <c r="D59" i="3"/>
  <c r="D155" i="3"/>
  <c r="D151" i="3"/>
  <c r="D247" i="3" l="1"/>
  <c r="D64" i="3"/>
  <c r="D156" i="3"/>
  <c r="E198" i="3"/>
  <c r="D199" i="3"/>
  <c r="D222" i="3"/>
  <c r="E217" i="3"/>
  <c r="F176" i="3"/>
  <c r="F177" i="3" s="1"/>
  <c r="E176" i="3"/>
  <c r="F286" i="3"/>
  <c r="F193" i="3"/>
  <c r="E109" i="3"/>
  <c r="F109" i="3"/>
  <c r="F110" i="3" s="1"/>
  <c r="E127" i="3"/>
  <c r="E132" i="3" s="1"/>
  <c r="E221" i="3"/>
  <c r="F221" i="3" s="1"/>
  <c r="E40" i="3"/>
  <c r="F35" i="3"/>
  <c r="F40" i="3" s="1"/>
  <c r="F41" i="3" s="1"/>
  <c r="E59" i="3"/>
  <c r="E246" i="3"/>
  <c r="F246" i="3" s="1"/>
  <c r="E151" i="3"/>
  <c r="E63" i="3"/>
  <c r="E155" i="3"/>
  <c r="F155" i="3" s="1"/>
  <c r="F217" i="3"/>
  <c r="F194" i="3"/>
  <c r="E242" i="3"/>
  <c r="E156" i="3" l="1"/>
  <c r="F63" i="3"/>
  <c r="E64" i="3"/>
  <c r="F198" i="3"/>
  <c r="F199" i="3" s="1"/>
  <c r="F200" i="3" s="1"/>
  <c r="E199" i="3"/>
  <c r="E222" i="3"/>
  <c r="F222" i="3"/>
  <c r="F223" i="3" s="1"/>
  <c r="E247" i="3"/>
  <c r="F292" i="3"/>
  <c r="F293" i="3" s="1"/>
  <c r="F242" i="3"/>
  <c r="F127" i="3"/>
  <c r="F59" i="3"/>
  <c r="F151" i="3"/>
  <c r="F64" i="3" l="1"/>
  <c r="F65" i="3"/>
  <c r="F132" i="3"/>
  <c r="F133" i="3" s="1"/>
  <c r="F157" i="3"/>
  <c r="F156" i="3"/>
  <c r="F247" i="3"/>
  <c r="F248" i="3" s="1"/>
  <c r="B300" i="3"/>
  <c r="B301" i="3" s="1"/>
  <c r="F301" i="3" l="1"/>
  <c r="B215" i="2"/>
  <c r="D210" i="2" l="1"/>
  <c r="D209" i="2"/>
  <c r="D208" i="2"/>
  <c r="D207" i="2"/>
  <c r="D206" i="2" l="1"/>
  <c r="D205" i="2"/>
  <c r="D211" i="2" s="1"/>
  <c r="E207" i="2"/>
  <c r="F207" i="2" s="1"/>
  <c r="E208" i="2"/>
  <c r="F208" i="2" s="1"/>
  <c r="E209" i="2"/>
  <c r="E210" i="2"/>
  <c r="F210" i="2" s="1"/>
  <c r="F209" i="2" l="1"/>
  <c r="E205" i="2"/>
  <c r="E206" i="2"/>
  <c r="F206" i="2" s="1"/>
  <c r="D186" i="2"/>
  <c r="D191" i="2"/>
  <c r="D190" i="2"/>
  <c r="D189" i="2"/>
  <c r="D188" i="2"/>
  <c r="B49" i="2"/>
  <c r="E61" i="2"/>
  <c r="F61" i="2" s="1"/>
  <c r="D60" i="2"/>
  <c r="E60" i="2" s="1"/>
  <c r="D59" i="2"/>
  <c r="E59" i="2" s="1"/>
  <c r="D166" i="2"/>
  <c r="E166" i="2" s="1"/>
  <c r="B158" i="2"/>
  <c r="D170" i="2"/>
  <c r="D169" i="2"/>
  <c r="E169" i="2" s="1"/>
  <c r="D168" i="2"/>
  <c r="E168" i="2" s="1"/>
  <c r="D148" i="2"/>
  <c r="D147" i="2"/>
  <c r="D146" i="2"/>
  <c r="D145" i="2"/>
  <c r="D124" i="2"/>
  <c r="E124" i="2" s="1"/>
  <c r="B116" i="2"/>
  <c r="D128" i="2"/>
  <c r="D127" i="2"/>
  <c r="D126" i="2"/>
  <c r="D107" i="2"/>
  <c r="D106" i="2"/>
  <c r="D105" i="2"/>
  <c r="D104" i="2"/>
  <c r="D82" i="2"/>
  <c r="D81" i="2"/>
  <c r="D80" i="2"/>
  <c r="B72" i="2"/>
  <c r="B78" i="2" s="1"/>
  <c r="D86" i="2"/>
  <c r="D85" i="2"/>
  <c r="D84" i="2"/>
  <c r="E84" i="2" s="1"/>
  <c r="D39" i="2"/>
  <c r="E39" i="2" s="1"/>
  <c r="D38" i="2"/>
  <c r="D37" i="2"/>
  <c r="D36" i="2"/>
  <c r="D14" i="2"/>
  <c r="D18" i="2"/>
  <c r="D17" i="2"/>
  <c r="E17" i="2" s="1"/>
  <c r="F17" i="2" s="1"/>
  <c r="D16" i="2"/>
  <c r="E16" i="2" s="1"/>
  <c r="F16" i="2" s="1"/>
  <c r="E211" i="2" l="1"/>
  <c r="F205" i="2"/>
  <c r="F211" i="2" s="1"/>
  <c r="F212" i="2" s="1"/>
  <c r="B171" i="2"/>
  <c r="B167" i="2"/>
  <c r="B121" i="2"/>
  <c r="B125" i="2"/>
  <c r="B129" i="2"/>
  <c r="D129" i="2" s="1"/>
  <c r="E129" i="2" s="1"/>
  <c r="F129" i="2" s="1"/>
  <c r="E126" i="2"/>
  <c r="F126" i="2" s="1"/>
  <c r="B83" i="2"/>
  <c r="B87" i="2"/>
  <c r="B58" i="2"/>
  <c r="B62" i="2" s="1"/>
  <c r="B54" i="2"/>
  <c r="E190" i="2"/>
  <c r="F190" i="2" s="1"/>
  <c r="E170" i="2"/>
  <c r="E86" i="2"/>
  <c r="E38" i="2"/>
  <c r="D15" i="2"/>
  <c r="E15" i="2" s="1"/>
  <c r="F15" i="2" s="1"/>
  <c r="B216" i="2"/>
  <c r="B35" i="2"/>
  <c r="D35" i="2" s="1"/>
  <c r="E35" i="2" s="1"/>
  <c r="F35" i="2" s="1"/>
  <c r="D57" i="2"/>
  <c r="D143" i="2"/>
  <c r="E143" i="2" s="1"/>
  <c r="D144" i="2"/>
  <c r="E144" i="2" s="1"/>
  <c r="F144" i="2" s="1"/>
  <c r="D83" i="2"/>
  <c r="E188" i="2"/>
  <c r="F188" i="2" s="1"/>
  <c r="D19" i="2"/>
  <c r="E19" i="2" s="1"/>
  <c r="F19" i="2" s="1"/>
  <c r="F169" i="2"/>
  <c r="F60" i="2"/>
  <c r="E189" i="2"/>
  <c r="F189" i="2" s="1"/>
  <c r="D187" i="2"/>
  <c r="D192" i="2" s="1"/>
  <c r="D123" i="2"/>
  <c r="E36" i="2"/>
  <c r="F36" i="2" s="1"/>
  <c r="E37" i="2"/>
  <c r="F37" i="2" s="1"/>
  <c r="E104" i="2"/>
  <c r="E107" i="2"/>
  <c r="F107" i="2" s="1"/>
  <c r="E145" i="2"/>
  <c r="D102" i="2"/>
  <c r="E80" i="2"/>
  <c r="E106" i="2"/>
  <c r="E127" i="2"/>
  <c r="F127" i="2" s="1"/>
  <c r="E147" i="2"/>
  <c r="F168" i="2"/>
  <c r="D165" i="2"/>
  <c r="F59" i="2"/>
  <c r="D56" i="2"/>
  <c r="E14" i="2"/>
  <c r="E82" i="2"/>
  <c r="F82" i="2" s="1"/>
  <c r="F84" i="2"/>
  <c r="E85" i="2"/>
  <c r="F85" i="2" s="1"/>
  <c r="D103" i="2"/>
  <c r="E128" i="2"/>
  <c r="F166" i="2"/>
  <c r="E191" i="2"/>
  <c r="F191" i="2" s="1"/>
  <c r="F39" i="2"/>
  <c r="F124" i="2"/>
  <c r="E146" i="2"/>
  <c r="F146" i="2" s="1"/>
  <c r="E186" i="2"/>
  <c r="E105" i="2"/>
  <c r="F105" i="2" s="1"/>
  <c r="E148" i="2"/>
  <c r="F148" i="2" s="1"/>
  <c r="E18" i="2"/>
  <c r="E81" i="2"/>
  <c r="D149" i="2" l="1"/>
  <c r="F145" i="2"/>
  <c r="E149" i="2"/>
  <c r="F14" i="2"/>
  <c r="E20" i="2"/>
  <c r="E123" i="2"/>
  <c r="D20" i="2"/>
  <c r="D108" i="2"/>
  <c r="F104" i="2"/>
  <c r="F81" i="2"/>
  <c r="F170" i="2"/>
  <c r="F147" i="2"/>
  <c r="F128" i="2"/>
  <c r="F106" i="2"/>
  <c r="F86" i="2"/>
  <c r="F18" i="2"/>
  <c r="F38" i="2"/>
  <c r="D87" i="2"/>
  <c r="E87" i="2" s="1"/>
  <c r="F87" i="2" s="1"/>
  <c r="D34" i="2"/>
  <c r="D40" i="2" s="1"/>
  <c r="E57" i="2"/>
  <c r="F57" i="2" s="1"/>
  <c r="D125" i="2"/>
  <c r="D130" i="2" s="1"/>
  <c r="E187" i="2"/>
  <c r="F187" i="2" s="1"/>
  <c r="D167" i="2"/>
  <c r="D171" i="2"/>
  <c r="F186" i="2"/>
  <c r="E103" i="2"/>
  <c r="F103" i="2" s="1"/>
  <c r="D58" i="2"/>
  <c r="D62" i="2"/>
  <c r="E165" i="2"/>
  <c r="F143" i="2"/>
  <c r="E102" i="2"/>
  <c r="E56" i="2"/>
  <c r="F80" i="2"/>
  <c r="E83" i="2"/>
  <c r="D63" i="2" l="1"/>
  <c r="F192" i="2"/>
  <c r="F193" i="2" s="1"/>
  <c r="E192" i="2"/>
  <c r="D172" i="2"/>
  <c r="F165" i="2"/>
  <c r="F149" i="2"/>
  <c r="F150" i="2" s="1"/>
  <c r="F123" i="2"/>
  <c r="F20" i="2"/>
  <c r="F21" i="2" s="1"/>
  <c r="E125" i="2"/>
  <c r="E130" i="2" s="1"/>
  <c r="E88" i="2"/>
  <c r="E108" i="2"/>
  <c r="D88" i="2"/>
  <c r="F56" i="2"/>
  <c r="E34" i="2"/>
  <c r="E40" i="2" s="1"/>
  <c r="E58" i="2"/>
  <c r="E171" i="2"/>
  <c r="F171" i="2" s="1"/>
  <c r="F83" i="2"/>
  <c r="F88" i="2" s="1"/>
  <c r="E167" i="2"/>
  <c r="F167" i="2" s="1"/>
  <c r="F102" i="2"/>
  <c r="E62" i="2"/>
  <c r="F62" i="2" s="1"/>
  <c r="B217" i="2" l="1"/>
  <c r="E63" i="2"/>
  <c r="F172" i="2"/>
  <c r="F173" i="2" s="1"/>
  <c r="E172" i="2"/>
  <c r="F108" i="2"/>
  <c r="F109" i="2" s="1"/>
  <c r="F89" i="2"/>
  <c r="F125" i="2"/>
  <c r="F130" i="2" s="1"/>
  <c r="F131" i="2" s="1"/>
  <c r="F34" i="2"/>
  <c r="F40" i="2" s="1"/>
  <c r="B219" i="2"/>
  <c r="F58" i="2"/>
  <c r="F63" i="2" s="1"/>
  <c r="F64" i="2" l="1"/>
  <c r="F41" i="2"/>
  <c r="F220" i="2" s="1"/>
  <c r="B220" i="2"/>
</calcChain>
</file>

<file path=xl/sharedStrings.xml><?xml version="1.0" encoding="utf-8"?>
<sst xmlns="http://schemas.openxmlformats.org/spreadsheetml/2006/main" count="596" uniqueCount="62">
  <si>
    <t>Grupa taryfowa</t>
  </si>
  <si>
    <t>C21</t>
  </si>
  <si>
    <t>C11</t>
  </si>
  <si>
    <t>C12a</t>
  </si>
  <si>
    <t>B21</t>
  </si>
  <si>
    <t>B11</t>
  </si>
  <si>
    <t>C22a</t>
  </si>
  <si>
    <t>G11</t>
  </si>
  <si>
    <t>B23</t>
  </si>
  <si>
    <t>B22</t>
  </si>
  <si>
    <t>Wyszczególnienie</t>
  </si>
  <si>
    <t>ilość [MWh/kW]</t>
  </si>
  <si>
    <t>cena jedn.</t>
  </si>
  <si>
    <t>wartość netto</t>
  </si>
  <si>
    <t>VAT</t>
  </si>
  <si>
    <t>wartość brutto</t>
  </si>
  <si>
    <t>składnik zmienny stawki sieciowej - całodobowy [zł/MWh]</t>
  </si>
  <si>
    <t>opłata jakościowa [zł/MWh]</t>
  </si>
  <si>
    <t>opłata przejściowa [zł/kW/m-c]</t>
  </si>
  <si>
    <t>składnik stały stawki sieciowej [zł/kW/mc]</t>
  </si>
  <si>
    <t>opłata abonamentowa [zł/m-c]</t>
  </si>
  <si>
    <t>stawka opłaty OZE [zł/MWh]</t>
  </si>
  <si>
    <t>Ilość układów pomiarowo-rozliczeniowych</t>
  </si>
  <si>
    <t>Podstawa</t>
  </si>
  <si>
    <t>Moc umowna [kW]</t>
  </si>
  <si>
    <t>Zużycie w trakcie trwania umowy [MWh]</t>
  </si>
  <si>
    <t>Razem brutto</t>
  </si>
  <si>
    <t>ilość [kWh/kW]</t>
  </si>
  <si>
    <t>składnik zmienny stawki sieciowej - strefa 1 [zł/MWh]</t>
  </si>
  <si>
    <t>składnik zmienny stawki sieciowej - strefa 2 [zł/MWh]</t>
  </si>
  <si>
    <t>składnik zmienny stawki sieciowej - strefa 3 [zł/MWh]</t>
  </si>
  <si>
    <t>strefa 1</t>
  </si>
  <si>
    <t>strefa 2</t>
  </si>
  <si>
    <t>strefa 3</t>
  </si>
  <si>
    <t>składnik zmienny stawki sieciowej - całodobowy [zł/kWh]</t>
  </si>
  <si>
    <t>opłata jakościowa [zł/kWh]</t>
  </si>
  <si>
    <t>opłata zmienna sieciowa strefa 1 [zł/kWh]</t>
  </si>
  <si>
    <t>opłata zmienna sieciowa strefa 2 [zł/kWh]</t>
  </si>
  <si>
    <t>opłata zmienna sieciowa całodobowa [zł/kWh]</t>
  </si>
  <si>
    <t>R dla C11</t>
  </si>
  <si>
    <t>RAZEM PPE</t>
  </si>
  <si>
    <t>Razem netto energia elektryczna</t>
  </si>
  <si>
    <t>Razem netto dystrybucja</t>
  </si>
  <si>
    <t>opłata zmienna sieciowa strefa 1 [zł/MWh]</t>
  </si>
  <si>
    <t>opłata zmienna sieciowa strefa 2 [zł/MWh]</t>
  </si>
  <si>
    <t>C12b</t>
  </si>
  <si>
    <t>C22b</t>
  </si>
  <si>
    <t>składnik zmienny stawki sieciowej - strefa 1 [zł/kWh]</t>
  </si>
  <si>
    <t>składnik zmienny stawki sieciowej - strefa 2 [zł/kWh]</t>
  </si>
  <si>
    <t>składnik zmienny stawki sieciowej - strefa 3 [zł/kWh]</t>
  </si>
  <si>
    <t>C23</t>
  </si>
  <si>
    <t>składnik zmienny stawki sieciowa - całodobowy [zł/MWh]</t>
  </si>
  <si>
    <t>cena energii elektrycznej w [zł/MWh]</t>
  </si>
  <si>
    <t>FORMULARZ OFERTOWY</t>
  </si>
  <si>
    <t>Razem dystrybucja</t>
  </si>
  <si>
    <t>RAZEM brutto (energia + dystrybucja) w ciągu 12 miesięcy dla szacunkowego zużycia</t>
  </si>
  <si>
    <t xml:space="preserve">Czas trwania umowy </t>
  </si>
  <si>
    <r>
      <t xml:space="preserve">Czas trwania umowy - strefa czasowa </t>
    </r>
    <r>
      <rPr>
        <b/>
        <sz val="8"/>
        <rFont val="Verdana"/>
        <family val="2"/>
        <charset val="238"/>
      </rPr>
      <t>lato</t>
    </r>
  </si>
  <si>
    <r>
      <t>Czas trwania umowy - strefa czasowa</t>
    </r>
    <r>
      <rPr>
        <b/>
        <sz val="8"/>
        <rFont val="Verdana"/>
        <family val="2"/>
        <charset val="238"/>
      </rPr>
      <t xml:space="preserve"> zima</t>
    </r>
    <r>
      <rPr>
        <sz val="8"/>
        <rFont val="Verdana"/>
        <family val="2"/>
        <charset val="238"/>
      </rPr>
      <t xml:space="preserve"> </t>
    </r>
  </si>
  <si>
    <t>RAZEM brutto (energia + dystrybucja) w ciągu 6 miesięcy dla szacunkowego zużycia</t>
  </si>
  <si>
    <r>
      <t xml:space="preserve">Czas trwania umowy - strefa czasowa </t>
    </r>
    <r>
      <rPr>
        <b/>
        <sz val="8"/>
        <rFont val="Verdana"/>
        <family val="2"/>
        <charset val="238"/>
      </rPr>
      <t>zima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</si>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</sst>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2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8" fontId="9" fillId="0" borderId="8" xfId="0" applyNumberFormat="1" applyFont="1" applyBorder="1"/>
    <xf numFmtId="8" fontId="9" fillId="0" borderId="9" xfId="0" applyNumberFormat="1" applyFont="1" applyBorder="1"/>
    <xf numFmtId="0" fontId="9" fillId="0" borderId="10" xfId="0" applyFont="1" applyBorder="1"/>
    <xf numFmtId="0" fontId="9" fillId="0" borderId="1" xfId="0" applyFont="1" applyBorder="1" applyAlignment="1">
      <alignment horizontal="right"/>
    </xf>
    <xf numFmtId="8" fontId="9" fillId="0" borderId="1" xfId="0" applyNumberFormat="1" applyFont="1" applyBorder="1"/>
    <xf numFmtId="8" fontId="9" fillId="0" borderId="11" xfId="0" applyNumberFormat="1" applyFont="1" applyBorder="1"/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1" xfId="0" applyFont="1" applyBorder="1"/>
    <xf numFmtId="0" fontId="10" fillId="0" borderId="14" xfId="0" applyFont="1" applyBorder="1"/>
    <xf numFmtId="0" fontId="9" fillId="0" borderId="17" xfId="0" applyFont="1" applyBorder="1"/>
    <xf numFmtId="0" fontId="10" fillId="0" borderId="0" xfId="0" applyFont="1" applyBorder="1"/>
    <xf numFmtId="8" fontId="10" fillId="0" borderId="0" xfId="0" applyNumberFormat="1" applyFont="1" applyBorder="1"/>
    <xf numFmtId="0" fontId="9" fillId="0" borderId="0" xfId="0" applyFont="1" applyBorder="1"/>
    <xf numFmtId="0" fontId="11" fillId="0" borderId="0" xfId="0" applyFont="1" applyFill="1" applyBorder="1"/>
    <xf numFmtId="0" fontId="12" fillId="0" borderId="0" xfId="0" applyFont="1"/>
    <xf numFmtId="0" fontId="11" fillId="0" borderId="14" xfId="0" applyFont="1" applyBorder="1"/>
    <xf numFmtId="8" fontId="11" fillId="0" borderId="15" xfId="0" applyNumberFormat="1" applyFont="1" applyBorder="1"/>
    <xf numFmtId="0" fontId="13" fillId="0" borderId="16" xfId="0" applyFont="1" applyBorder="1"/>
    <xf numFmtId="0" fontId="13" fillId="0" borderId="15" xfId="0" applyFont="1" applyBorder="1"/>
    <xf numFmtId="0" fontId="13" fillId="0" borderId="17" xfId="0" applyFont="1" applyBorder="1"/>
    <xf numFmtId="0" fontId="11" fillId="0" borderId="10" xfId="0" applyFont="1" applyBorder="1"/>
    <xf numFmtId="8" fontId="11" fillId="0" borderId="1" xfId="0" applyNumberFormat="1" applyFont="1" applyBorder="1"/>
    <xf numFmtId="0" fontId="13" fillId="0" borderId="18" xfId="0" applyFont="1" applyBorder="1"/>
    <xf numFmtId="0" fontId="13" fillId="0" borderId="1" xfId="0" applyFont="1" applyBorder="1"/>
    <xf numFmtId="0" fontId="13" fillId="0" borderId="11" xfId="0" applyFont="1" applyBorder="1"/>
    <xf numFmtId="0" fontId="11" fillId="0" borderId="19" xfId="0" applyFont="1" applyBorder="1"/>
    <xf numFmtId="8" fontId="11" fillId="0" borderId="20" xfId="0" applyNumberFormat="1" applyFont="1" applyBorder="1"/>
    <xf numFmtId="0" fontId="13" fillId="0" borderId="21" xfId="0" applyFont="1" applyBorder="1"/>
    <xf numFmtId="0" fontId="13" fillId="0" borderId="20" xfId="0" applyFont="1" applyBorder="1"/>
    <xf numFmtId="0" fontId="13" fillId="0" borderId="22" xfId="0" applyFont="1" applyBorder="1"/>
    <xf numFmtId="0" fontId="11" fillId="0" borderId="7" xfId="0" applyFont="1" applyBorder="1"/>
    <xf numFmtId="8" fontId="11" fillId="0" borderId="8" xfId="0" applyNumberFormat="1" applyFont="1" applyBorder="1"/>
    <xf numFmtId="0" fontId="13" fillId="0" borderId="2" xfId="0" applyFont="1" applyBorder="1"/>
    <xf numFmtId="0" fontId="13" fillId="0" borderId="8" xfId="0" applyFont="1" applyBorder="1"/>
    <xf numFmtId="0" fontId="13" fillId="0" borderId="9" xfId="0" applyFont="1" applyBorder="1"/>
    <xf numFmtId="0" fontId="11" fillId="0" borderId="23" xfId="0" applyFont="1" applyFill="1" applyBorder="1"/>
    <xf numFmtId="0" fontId="11" fillId="0" borderId="20" xfId="0" applyFont="1" applyBorder="1" applyAlignment="1">
      <alignment horizontal="right"/>
    </xf>
    <xf numFmtId="0" fontId="12" fillId="0" borderId="24" xfId="0" applyFont="1" applyBorder="1"/>
    <xf numFmtId="0" fontId="12" fillId="0" borderId="17" xfId="0" applyFont="1" applyBorder="1"/>
    <xf numFmtId="0" fontId="12" fillId="0" borderId="15" xfId="0" applyFont="1" applyBorder="1"/>
    <xf numFmtId="0" fontId="11" fillId="0" borderId="15" xfId="0" applyFont="1" applyFill="1" applyBorder="1"/>
    <xf numFmtId="8" fontId="14" fillId="0" borderId="0" xfId="0" applyNumberFormat="1" applyFont="1"/>
    <xf numFmtId="0" fontId="9" fillId="0" borderId="14" xfId="0" applyFont="1" applyBorder="1"/>
    <xf numFmtId="2" fontId="9" fillId="0" borderId="15" xfId="0" applyNumberFormat="1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8" fontId="9" fillId="0" borderId="15" xfId="0" applyNumberFormat="1" applyFont="1" applyBorder="1"/>
    <xf numFmtId="8" fontId="9" fillId="0" borderId="17" xfId="0" applyNumberFormat="1" applyFont="1" applyBorder="1"/>
    <xf numFmtId="0" fontId="9" fillId="0" borderId="19" xfId="0" applyFont="1" applyBorder="1"/>
    <xf numFmtId="0" fontId="9" fillId="0" borderId="12" xfId="0" applyFont="1" applyBorder="1"/>
    <xf numFmtId="8" fontId="0" fillId="0" borderId="0" xfId="0" applyNumberFormat="1"/>
    <xf numFmtId="0" fontId="9" fillId="0" borderId="0" xfId="0" applyFont="1" applyBorder="1"/>
    <xf numFmtId="0" fontId="11" fillId="0" borderId="14" xfId="0" applyFont="1" applyFill="1" applyBorder="1"/>
    <xf numFmtId="0" fontId="15" fillId="0" borderId="15" xfId="0" applyFont="1" applyBorder="1"/>
    <xf numFmtId="0" fontId="15" fillId="0" borderId="17" xfId="0" applyFont="1" applyBorder="1"/>
    <xf numFmtId="0" fontId="11" fillId="0" borderId="1" xfId="0" applyFont="1" applyBorder="1" applyAlignment="1">
      <alignment horizontal="right"/>
    </xf>
    <xf numFmtId="8" fontId="16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0" xfId="0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5" xfId="0" applyFont="1" applyBorder="1"/>
    <xf numFmtId="2" fontId="9" fillId="0" borderId="0" xfId="0" applyNumberFormat="1" applyFont="1" applyBorder="1" applyAlignment="1">
      <alignment horizontal="right"/>
    </xf>
    <xf numFmtId="0" fontId="10" fillId="0" borderId="11" xfId="0" applyFont="1" applyBorder="1"/>
    <xf numFmtId="0" fontId="9" fillId="0" borderId="13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17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0" xfId="0" applyFont="1" applyAlignment="1">
      <alignment vertical="center"/>
    </xf>
    <xf numFmtId="8" fontId="20" fillId="0" borderId="22" xfId="0" applyNumberFormat="1" applyFont="1" applyBorder="1" applyAlignment="1">
      <alignment vertical="center"/>
    </xf>
    <xf numFmtId="8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8" fontId="17" fillId="0" borderId="2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8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2" fontId="9" fillId="0" borderId="11" xfId="0" applyNumberFormat="1" applyFont="1" applyBorder="1" applyAlignment="1">
      <alignment horizontal="right"/>
    </xf>
    <xf numFmtId="2" fontId="9" fillId="0" borderId="22" xfId="0" applyNumberFormat="1" applyFont="1" applyBorder="1" applyAlignment="1">
      <alignment horizontal="right"/>
    </xf>
    <xf numFmtId="8" fontId="9" fillId="0" borderId="0" xfId="0" applyNumberFormat="1" applyFont="1" applyBorder="1"/>
    <xf numFmtId="8" fontId="11" fillId="0" borderId="22" xfId="0" applyNumberFormat="1" applyFont="1" applyBorder="1"/>
    <xf numFmtId="0" fontId="9" fillId="0" borderId="0" xfId="0" applyFont="1" applyBorder="1" applyAlignment="1">
      <alignment horizontal="right"/>
    </xf>
    <xf numFmtId="0" fontId="18" fillId="0" borderId="2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7" fillId="0" borderId="2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9" fillId="0" borderId="28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2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2" fillId="0" borderId="0" xfId="0" applyFont="1"/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164" fontId="9" fillId="0" borderId="15" xfId="0" applyNumberFormat="1" applyFont="1" applyBorder="1"/>
    <xf numFmtId="164" fontId="9" fillId="0" borderId="1" xfId="0" applyNumberFormat="1" applyFont="1" applyBorder="1"/>
    <xf numFmtId="164" fontId="18" fillId="0" borderId="20" xfId="0" applyNumberFormat="1" applyFont="1" applyBorder="1" applyAlignment="1">
      <alignment vertical="center"/>
    </xf>
    <xf numFmtId="164" fontId="0" fillId="0" borderId="0" xfId="0" applyNumberFormat="1"/>
    <xf numFmtId="164" fontId="10" fillId="0" borderId="5" xfId="0" applyNumberFormat="1" applyFont="1" applyBorder="1" applyAlignment="1">
      <alignment horizontal="center"/>
    </xf>
    <xf numFmtId="164" fontId="17" fillId="0" borderId="20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horizontal="center"/>
    </xf>
    <xf numFmtId="164" fontId="9" fillId="0" borderId="8" xfId="0" applyNumberFormat="1" applyFont="1" applyBorder="1"/>
    <xf numFmtId="164" fontId="12" fillId="0" borderId="15" xfId="0" applyNumberFormat="1" applyFont="1" applyBorder="1"/>
    <xf numFmtId="164" fontId="13" fillId="0" borderId="20" xfId="0" applyNumberFormat="1" applyFont="1" applyBorder="1"/>
    <xf numFmtId="164" fontId="13" fillId="0" borderId="15" xfId="0" applyNumberFormat="1" applyFont="1" applyBorder="1"/>
    <xf numFmtId="164" fontId="13" fillId="0" borderId="8" xfId="0" applyNumberFormat="1" applyFont="1" applyBorder="1"/>
    <xf numFmtId="164" fontId="13" fillId="0" borderId="1" xfId="0" applyNumberFormat="1" applyFont="1" applyBorder="1"/>
    <xf numFmtId="164" fontId="12" fillId="0" borderId="0" xfId="0" applyNumberFormat="1" applyFont="1"/>
    <xf numFmtId="164" fontId="9" fillId="0" borderId="8" xfId="0" applyNumberFormat="1" applyFont="1" applyBorder="1" applyAlignment="1">
      <alignment horizontal="right"/>
    </xf>
    <xf numFmtId="164" fontId="10" fillId="0" borderId="30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right"/>
    </xf>
    <xf numFmtId="0" fontId="9" fillId="0" borderId="12" xfId="0" applyFont="1" applyBorder="1"/>
    <xf numFmtId="0" fontId="9" fillId="0" borderId="3" xfId="0" applyFont="1" applyBorder="1"/>
    <xf numFmtId="0" fontId="9" fillId="0" borderId="13" xfId="0" applyFont="1" applyBorder="1"/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2"/>
  <sheetViews>
    <sheetView topLeftCell="A40" workbookViewId="0">
      <selection activeCell="A2" sqref="A2"/>
    </sheetView>
  </sheetViews>
  <sheetFormatPr defaultRowHeight="15" x14ac:dyDescent="0.25"/>
  <cols>
    <col min="1" max="1" width="47.7109375" customWidth="1"/>
    <col min="2" max="2" width="21.140625" customWidth="1"/>
    <col min="3" max="3" width="17.140625" style="98" customWidth="1"/>
    <col min="4" max="4" width="17.140625" style="115" customWidth="1"/>
    <col min="5" max="5" width="17.140625" customWidth="1"/>
    <col min="6" max="6" width="18.425781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x14ac:dyDescent="0.25">
      <c r="A2" s="18" t="s">
        <v>53</v>
      </c>
      <c r="C2" s="96"/>
      <c r="D2" s="110"/>
      <c r="E2" s="65"/>
      <c r="F2" s="65"/>
    </row>
    <row r="3" spans="1:6" ht="15.75" thickBot="1" x14ac:dyDescent="0.3">
      <c r="A3" s="65"/>
      <c r="B3" s="65"/>
      <c r="C3" s="96"/>
      <c r="D3" s="110"/>
      <c r="E3" s="65"/>
      <c r="F3" s="65"/>
    </row>
    <row r="4" spans="1:6" x14ac:dyDescent="0.25">
      <c r="A4" s="16" t="s">
        <v>23</v>
      </c>
      <c r="B4" s="17"/>
      <c r="C4" s="96"/>
      <c r="D4" s="111"/>
      <c r="E4" s="58"/>
      <c r="F4" s="58"/>
    </row>
    <row r="5" spans="1:6" x14ac:dyDescent="0.25">
      <c r="A5" s="9" t="s">
        <v>0</v>
      </c>
      <c r="B5" s="74" t="s">
        <v>5</v>
      </c>
      <c r="C5" s="96"/>
      <c r="D5" s="111"/>
      <c r="E5" s="58"/>
      <c r="F5" s="58"/>
    </row>
    <row r="6" spans="1:6" x14ac:dyDescent="0.25">
      <c r="A6" s="56" t="s">
        <v>22</v>
      </c>
      <c r="B6" s="75">
        <v>21</v>
      </c>
      <c r="C6" s="96"/>
      <c r="D6" s="111"/>
      <c r="E6" s="58"/>
      <c r="F6" s="58"/>
    </row>
    <row r="7" spans="1:6" x14ac:dyDescent="0.25">
      <c r="A7" s="9" t="s">
        <v>56</v>
      </c>
      <c r="B7" s="76">
        <v>12</v>
      </c>
      <c r="C7" s="96"/>
      <c r="D7" s="111"/>
      <c r="E7" s="58"/>
      <c r="F7" s="58"/>
    </row>
    <row r="8" spans="1:6" x14ac:dyDescent="0.25">
      <c r="A8" s="9" t="s">
        <v>24</v>
      </c>
      <c r="B8" s="76">
        <v>588</v>
      </c>
      <c r="C8" s="96"/>
      <c r="D8" s="111"/>
      <c r="E8" s="58"/>
      <c r="F8" s="58"/>
    </row>
    <row r="9" spans="1:6" ht="15.75" thickBot="1" x14ac:dyDescent="0.3">
      <c r="A9" s="55" t="s">
        <v>25</v>
      </c>
      <c r="B9" s="77">
        <v>531.47</v>
      </c>
      <c r="C9" s="96"/>
      <c r="D9" s="111"/>
      <c r="E9" s="58"/>
      <c r="F9" s="58"/>
    </row>
    <row r="10" spans="1:6" ht="15.75" thickBot="1" x14ac:dyDescent="0.3">
      <c r="A10" s="72"/>
      <c r="B10" s="73"/>
      <c r="C10" s="96"/>
      <c r="D10" s="111"/>
      <c r="E10" s="58"/>
      <c r="F10" s="58"/>
    </row>
    <row r="11" spans="1:6" ht="15.75" thickBot="1" x14ac:dyDescent="0.3">
      <c r="A11" s="69" t="s">
        <v>10</v>
      </c>
      <c r="B11" s="70" t="s">
        <v>11</v>
      </c>
      <c r="C11" s="70" t="s">
        <v>12</v>
      </c>
      <c r="D11" s="128" t="s">
        <v>13</v>
      </c>
      <c r="E11" s="70" t="s">
        <v>14</v>
      </c>
      <c r="F11" s="71" t="s">
        <v>15</v>
      </c>
    </row>
    <row r="12" spans="1:6" x14ac:dyDescent="0.25">
      <c r="A12" s="4" t="s">
        <v>52</v>
      </c>
      <c r="B12" s="6">
        <f>B9</f>
        <v>531.47</v>
      </c>
      <c r="C12" s="6"/>
      <c r="D12" s="127">
        <f>B12*C12</f>
        <v>0</v>
      </c>
      <c r="E12" s="53">
        <f t="shared" ref="E12:E19" si="0">D12*23/100</f>
        <v>0</v>
      </c>
      <c r="F12" s="54">
        <f t="shared" ref="F12:F19" si="1">D12+E12</f>
        <v>0</v>
      </c>
    </row>
    <row r="13" spans="1:6" ht="15.75" thickBot="1" x14ac:dyDescent="0.3">
      <c r="A13" s="66"/>
      <c r="B13" s="65"/>
      <c r="C13" s="96"/>
      <c r="D13" s="110"/>
      <c r="E13" s="65"/>
      <c r="F13" s="67"/>
    </row>
    <row r="14" spans="1:6" x14ac:dyDescent="0.25">
      <c r="A14" s="50" t="s">
        <v>16</v>
      </c>
      <c r="B14" s="51">
        <f>B9</f>
        <v>531.47</v>
      </c>
      <c r="C14" s="52"/>
      <c r="D14" s="112">
        <f t="shared" ref="D14:D19" si="2">B14*C14</f>
        <v>0</v>
      </c>
      <c r="E14" s="53">
        <f t="shared" si="0"/>
        <v>0</v>
      </c>
      <c r="F14" s="54">
        <f t="shared" si="1"/>
        <v>0</v>
      </c>
    </row>
    <row r="15" spans="1:6" x14ac:dyDescent="0.25">
      <c r="A15" s="9" t="s">
        <v>17</v>
      </c>
      <c r="B15" s="5">
        <f>B9</f>
        <v>531.47</v>
      </c>
      <c r="C15" s="10"/>
      <c r="D15" s="113">
        <f t="shared" si="2"/>
        <v>0</v>
      </c>
      <c r="E15" s="11">
        <f t="shared" si="0"/>
        <v>0</v>
      </c>
      <c r="F15" s="12">
        <f t="shared" si="1"/>
        <v>0</v>
      </c>
    </row>
    <row r="16" spans="1:6" x14ac:dyDescent="0.25">
      <c r="A16" s="9" t="s">
        <v>18</v>
      </c>
      <c r="B16" s="10">
        <f>B8*B7</f>
        <v>7056</v>
      </c>
      <c r="C16" s="10"/>
      <c r="D16" s="113">
        <f t="shared" si="2"/>
        <v>0</v>
      </c>
      <c r="E16" s="11">
        <f t="shared" si="0"/>
        <v>0</v>
      </c>
      <c r="F16" s="12">
        <f t="shared" si="1"/>
        <v>0</v>
      </c>
    </row>
    <row r="17" spans="1:6" x14ac:dyDescent="0.25">
      <c r="A17" s="9" t="s">
        <v>19</v>
      </c>
      <c r="B17" s="10">
        <f>B8*B7</f>
        <v>7056</v>
      </c>
      <c r="C17" s="10"/>
      <c r="D17" s="113">
        <f t="shared" si="2"/>
        <v>0</v>
      </c>
      <c r="E17" s="11">
        <f t="shared" si="0"/>
        <v>0</v>
      </c>
      <c r="F17" s="12">
        <f t="shared" si="1"/>
        <v>0</v>
      </c>
    </row>
    <row r="18" spans="1:6" x14ac:dyDescent="0.25">
      <c r="A18" s="9" t="s">
        <v>20</v>
      </c>
      <c r="B18" s="10">
        <f>B6*B7</f>
        <v>252</v>
      </c>
      <c r="C18" s="10"/>
      <c r="D18" s="113">
        <f t="shared" si="2"/>
        <v>0</v>
      </c>
      <c r="E18" s="11">
        <f t="shared" si="0"/>
        <v>0</v>
      </c>
      <c r="F18" s="12">
        <f t="shared" si="1"/>
        <v>0</v>
      </c>
    </row>
    <row r="19" spans="1:6" x14ac:dyDescent="0.25">
      <c r="A19" s="56" t="s">
        <v>21</v>
      </c>
      <c r="B19" s="13">
        <f>B9</f>
        <v>531.47</v>
      </c>
      <c r="C19" s="10"/>
      <c r="D19" s="113">
        <f t="shared" si="2"/>
        <v>0</v>
      </c>
      <c r="E19" s="11">
        <f t="shared" si="0"/>
        <v>0</v>
      </c>
      <c r="F19" s="12">
        <f t="shared" si="1"/>
        <v>0</v>
      </c>
    </row>
    <row r="20" spans="1:6" x14ac:dyDescent="0.25">
      <c r="A20" s="9" t="s">
        <v>54</v>
      </c>
      <c r="B20" s="14"/>
      <c r="C20" s="10"/>
      <c r="D20" s="113">
        <f>SUM(D14:D19)</f>
        <v>0</v>
      </c>
      <c r="E20" s="11">
        <f>SUM(E14:E19)</f>
        <v>0</v>
      </c>
      <c r="F20" s="12">
        <f>SUM(F14:F19)</f>
        <v>0</v>
      </c>
    </row>
    <row r="21" spans="1:6" s="80" customFormat="1" ht="27" customHeight="1" thickBot="1" x14ac:dyDescent="0.3">
      <c r="A21" s="78" t="s">
        <v>55</v>
      </c>
      <c r="B21" s="79"/>
      <c r="C21" s="97"/>
      <c r="D21" s="114"/>
      <c r="E21" s="79"/>
      <c r="F21" s="81">
        <f>F12+F20</f>
        <v>0</v>
      </c>
    </row>
    <row r="23" spans="1:6" ht="15.75" thickBot="1" x14ac:dyDescent="0.3"/>
    <row r="24" spans="1:6" x14ac:dyDescent="0.25">
      <c r="A24" s="16" t="s">
        <v>23</v>
      </c>
      <c r="B24" s="17"/>
    </row>
    <row r="25" spans="1:6" x14ac:dyDescent="0.25">
      <c r="A25" s="9" t="s">
        <v>0</v>
      </c>
      <c r="B25" s="74" t="s">
        <v>4</v>
      </c>
    </row>
    <row r="26" spans="1:6" x14ac:dyDescent="0.25">
      <c r="A26" s="9" t="s">
        <v>22</v>
      </c>
      <c r="B26" s="76">
        <v>35</v>
      </c>
    </row>
    <row r="27" spans="1:6" x14ac:dyDescent="0.25">
      <c r="A27" s="9" t="s">
        <v>56</v>
      </c>
      <c r="B27" s="76">
        <v>12</v>
      </c>
    </row>
    <row r="28" spans="1:6" x14ac:dyDescent="0.25">
      <c r="A28" s="9" t="s">
        <v>24</v>
      </c>
      <c r="B28" s="76">
        <v>5840</v>
      </c>
    </row>
    <row r="29" spans="1:6" ht="15.75" thickBot="1" x14ac:dyDescent="0.3">
      <c r="A29" s="55" t="s">
        <v>25</v>
      </c>
      <c r="B29" s="77">
        <v>14783.93</v>
      </c>
    </row>
    <row r="30" spans="1:6" ht="15.75" thickBot="1" x14ac:dyDescent="0.3"/>
    <row r="31" spans="1:6" ht="15.75" thickBot="1" x14ac:dyDescent="0.3">
      <c r="A31" s="69" t="s">
        <v>10</v>
      </c>
      <c r="B31" s="70" t="s">
        <v>11</v>
      </c>
      <c r="C31" s="70" t="s">
        <v>12</v>
      </c>
      <c r="D31" s="116" t="s">
        <v>13</v>
      </c>
      <c r="E31" s="70" t="s">
        <v>14</v>
      </c>
      <c r="F31" s="71" t="s">
        <v>15</v>
      </c>
    </row>
    <row r="32" spans="1:6" x14ac:dyDescent="0.25">
      <c r="A32" s="50" t="s">
        <v>52</v>
      </c>
      <c r="B32" s="52">
        <f>B29</f>
        <v>14783.93</v>
      </c>
      <c r="C32" s="6"/>
      <c r="D32" s="127">
        <f>B32*C32</f>
        <v>0</v>
      </c>
      <c r="E32" s="53">
        <f t="shared" ref="E32" si="3">D32*23/100</f>
        <v>0</v>
      </c>
      <c r="F32" s="54">
        <f t="shared" ref="F32" si="4">D32+E32</f>
        <v>0</v>
      </c>
    </row>
    <row r="33" spans="1:6" ht="15.75" thickBot="1" x14ac:dyDescent="0.3">
      <c r="A33" s="66"/>
      <c r="B33" s="65"/>
      <c r="C33" s="96"/>
      <c r="D33" s="110"/>
      <c r="E33" s="65"/>
      <c r="F33" s="67"/>
    </row>
    <row r="34" spans="1:6" x14ac:dyDescent="0.25">
      <c r="A34" s="50" t="s">
        <v>16</v>
      </c>
      <c r="B34" s="51">
        <f>B29</f>
        <v>14783.93</v>
      </c>
      <c r="C34" s="52"/>
      <c r="D34" s="112">
        <f t="shared" ref="D34:D39" si="5">B34*C34</f>
        <v>0</v>
      </c>
      <c r="E34" s="53">
        <f t="shared" ref="E34:E39" si="6">D34*23/100</f>
        <v>0</v>
      </c>
      <c r="F34" s="54">
        <f t="shared" ref="F34:F39" si="7">D34+E34</f>
        <v>0</v>
      </c>
    </row>
    <row r="35" spans="1:6" x14ac:dyDescent="0.25">
      <c r="A35" s="9" t="s">
        <v>17</v>
      </c>
      <c r="B35" s="13">
        <f>B34</f>
        <v>14783.93</v>
      </c>
      <c r="C35" s="10"/>
      <c r="D35" s="113">
        <f t="shared" si="5"/>
        <v>0</v>
      </c>
      <c r="E35" s="11">
        <f t="shared" si="6"/>
        <v>0</v>
      </c>
      <c r="F35" s="12">
        <f t="shared" si="7"/>
        <v>0</v>
      </c>
    </row>
    <row r="36" spans="1:6" x14ac:dyDescent="0.25">
      <c r="A36" s="9" t="s">
        <v>18</v>
      </c>
      <c r="B36" s="10">
        <f>B28*B27</f>
        <v>70080</v>
      </c>
      <c r="C36" s="10"/>
      <c r="D36" s="113">
        <f t="shared" si="5"/>
        <v>0</v>
      </c>
      <c r="E36" s="11">
        <f t="shared" si="6"/>
        <v>0</v>
      </c>
      <c r="F36" s="12">
        <f t="shared" si="7"/>
        <v>0</v>
      </c>
    </row>
    <row r="37" spans="1:6" x14ac:dyDescent="0.25">
      <c r="A37" s="9" t="s">
        <v>19</v>
      </c>
      <c r="B37" s="10">
        <f>B28*B27</f>
        <v>70080</v>
      </c>
      <c r="C37" s="10"/>
      <c r="D37" s="113">
        <f t="shared" si="5"/>
        <v>0</v>
      </c>
      <c r="E37" s="11">
        <f t="shared" si="6"/>
        <v>0</v>
      </c>
      <c r="F37" s="12">
        <f t="shared" si="7"/>
        <v>0</v>
      </c>
    </row>
    <row r="38" spans="1:6" x14ac:dyDescent="0.25">
      <c r="A38" s="9" t="s">
        <v>20</v>
      </c>
      <c r="B38" s="10">
        <f>B26*B27</f>
        <v>420</v>
      </c>
      <c r="C38" s="10"/>
      <c r="D38" s="113">
        <f t="shared" si="5"/>
        <v>0</v>
      </c>
      <c r="E38" s="11">
        <f t="shared" si="6"/>
        <v>0</v>
      </c>
      <c r="F38" s="12">
        <f t="shared" si="7"/>
        <v>0</v>
      </c>
    </row>
    <row r="39" spans="1:6" x14ac:dyDescent="0.25">
      <c r="A39" s="9" t="s">
        <v>21</v>
      </c>
      <c r="B39" s="13">
        <f>B29</f>
        <v>14783.93</v>
      </c>
      <c r="C39" s="10"/>
      <c r="D39" s="113">
        <f t="shared" si="5"/>
        <v>0</v>
      </c>
      <c r="E39" s="11">
        <f t="shared" si="6"/>
        <v>0</v>
      </c>
      <c r="F39" s="12">
        <f t="shared" si="7"/>
        <v>0</v>
      </c>
    </row>
    <row r="40" spans="1:6" x14ac:dyDescent="0.25">
      <c r="A40" s="9" t="s">
        <v>54</v>
      </c>
      <c r="B40" s="14"/>
      <c r="C40" s="10"/>
      <c r="D40" s="113">
        <f>SUM(D34:D39)</f>
        <v>0</v>
      </c>
      <c r="E40" s="11">
        <f>SUM(E34:E39)</f>
        <v>0</v>
      </c>
      <c r="F40" s="12">
        <f>SUM(F34:F39)</f>
        <v>0</v>
      </c>
    </row>
    <row r="41" spans="1:6" s="85" customFormat="1" ht="23.25" thickBot="1" x14ac:dyDescent="0.3">
      <c r="A41" s="78" t="s">
        <v>55</v>
      </c>
      <c r="B41" s="82"/>
      <c r="C41" s="99"/>
      <c r="D41" s="117"/>
      <c r="E41" s="83"/>
      <c r="F41" s="84">
        <f>F32+F40</f>
        <v>0</v>
      </c>
    </row>
    <row r="42" spans="1:6" s="85" customFormat="1" ht="12" x14ac:dyDescent="0.25">
      <c r="A42" s="86"/>
      <c r="B42" s="87"/>
      <c r="C42" s="100"/>
      <c r="D42" s="118"/>
      <c r="E42" s="88"/>
      <c r="F42" s="87"/>
    </row>
    <row r="43" spans="1:6" ht="15.75" thickBot="1" x14ac:dyDescent="0.3"/>
    <row r="44" spans="1:6" x14ac:dyDescent="0.25">
      <c r="A44" s="16" t="s">
        <v>23</v>
      </c>
      <c r="B44" s="17"/>
    </row>
    <row r="45" spans="1:6" x14ac:dyDescent="0.25">
      <c r="A45" s="9" t="s">
        <v>0</v>
      </c>
      <c r="B45" s="74" t="s">
        <v>9</v>
      </c>
    </row>
    <row r="46" spans="1:6" x14ac:dyDescent="0.25">
      <c r="A46" s="9" t="s">
        <v>22</v>
      </c>
      <c r="B46" s="76">
        <v>1</v>
      </c>
    </row>
    <row r="47" spans="1:6" x14ac:dyDescent="0.25">
      <c r="A47" s="9" t="s">
        <v>56</v>
      </c>
      <c r="B47" s="76">
        <v>12</v>
      </c>
    </row>
    <row r="48" spans="1:6" x14ac:dyDescent="0.25">
      <c r="A48" s="9" t="s">
        <v>24</v>
      </c>
      <c r="B48" s="76">
        <v>260</v>
      </c>
    </row>
    <row r="49" spans="1:6" x14ac:dyDescent="0.25">
      <c r="A49" s="9" t="s">
        <v>25</v>
      </c>
      <c r="B49" s="76">
        <f>SUM(B50:B51)</f>
        <v>850</v>
      </c>
    </row>
    <row r="50" spans="1:6" x14ac:dyDescent="0.25">
      <c r="A50" s="9" t="s">
        <v>31</v>
      </c>
      <c r="B50" s="76">
        <v>250</v>
      </c>
    </row>
    <row r="51" spans="1:6" ht="15.75" thickBot="1" x14ac:dyDescent="0.3">
      <c r="A51" s="55" t="s">
        <v>32</v>
      </c>
      <c r="B51" s="77">
        <v>600</v>
      </c>
    </row>
    <row r="52" spans="1:6" ht="15.75" thickBot="1" x14ac:dyDescent="0.3">
      <c r="A52" s="18"/>
      <c r="B52" s="19"/>
      <c r="C52" s="96"/>
      <c r="D52" s="111"/>
      <c r="E52" s="58"/>
      <c r="F52" s="58"/>
    </row>
    <row r="53" spans="1:6" ht="15.75" thickBot="1" x14ac:dyDescent="0.3">
      <c r="A53" s="69" t="s">
        <v>10</v>
      </c>
      <c r="B53" s="70" t="s">
        <v>11</v>
      </c>
      <c r="C53" s="70" t="s">
        <v>12</v>
      </c>
      <c r="D53" s="116" t="s">
        <v>13</v>
      </c>
      <c r="E53" s="70" t="s">
        <v>14</v>
      </c>
      <c r="F53" s="71" t="s">
        <v>15</v>
      </c>
    </row>
    <row r="54" spans="1:6" x14ac:dyDescent="0.25">
      <c r="A54" s="4" t="s">
        <v>52</v>
      </c>
      <c r="B54" s="52">
        <f>B49</f>
        <v>850</v>
      </c>
      <c r="C54" s="6"/>
      <c r="D54" s="127">
        <f>B54*C54</f>
        <v>0</v>
      </c>
      <c r="E54" s="53">
        <f t="shared" ref="E54" si="8">D54*23/100</f>
        <v>0</v>
      </c>
      <c r="F54" s="54">
        <f t="shared" ref="F54" si="9">D54+E54</f>
        <v>0</v>
      </c>
    </row>
    <row r="55" spans="1:6" ht="15.75" thickBot="1" x14ac:dyDescent="0.3">
      <c r="A55" s="89"/>
      <c r="B55" s="90"/>
      <c r="C55" s="101"/>
      <c r="D55" s="119"/>
      <c r="E55" s="90"/>
      <c r="F55" s="91"/>
    </row>
    <row r="56" spans="1:6" x14ac:dyDescent="0.25">
      <c r="A56" s="50" t="s">
        <v>43</v>
      </c>
      <c r="B56" s="51">
        <f>B50</f>
        <v>250</v>
      </c>
      <c r="C56" s="52"/>
      <c r="D56" s="112">
        <f t="shared" ref="D56:D62" si="10">B56*C56</f>
        <v>0</v>
      </c>
      <c r="E56" s="53">
        <f t="shared" ref="E56:E62" si="11">D56*23/100</f>
        <v>0</v>
      </c>
      <c r="F56" s="54">
        <f t="shared" ref="F56:F62" si="12">D56+E56</f>
        <v>0</v>
      </c>
    </row>
    <row r="57" spans="1:6" x14ac:dyDescent="0.25">
      <c r="A57" s="4" t="s">
        <v>44</v>
      </c>
      <c r="B57" s="5">
        <f>B51</f>
        <v>600</v>
      </c>
      <c r="C57" s="6"/>
      <c r="D57" s="120">
        <f t="shared" si="10"/>
        <v>0</v>
      </c>
      <c r="E57" s="7">
        <f t="shared" si="11"/>
        <v>0</v>
      </c>
      <c r="F57" s="8">
        <f t="shared" si="12"/>
        <v>0</v>
      </c>
    </row>
    <row r="58" spans="1:6" x14ac:dyDescent="0.25">
      <c r="A58" s="9" t="s">
        <v>17</v>
      </c>
      <c r="B58" s="13">
        <f>B49</f>
        <v>850</v>
      </c>
      <c r="C58" s="10"/>
      <c r="D58" s="113">
        <f t="shared" si="10"/>
        <v>0</v>
      </c>
      <c r="E58" s="11">
        <f t="shared" si="11"/>
        <v>0</v>
      </c>
      <c r="F58" s="12">
        <f t="shared" si="12"/>
        <v>0</v>
      </c>
    </row>
    <row r="59" spans="1:6" x14ac:dyDescent="0.25">
      <c r="A59" s="9" t="s">
        <v>18</v>
      </c>
      <c r="B59" s="10">
        <f>B48*B47</f>
        <v>3120</v>
      </c>
      <c r="C59" s="10"/>
      <c r="D59" s="113">
        <f t="shared" si="10"/>
        <v>0</v>
      </c>
      <c r="E59" s="11">
        <f t="shared" si="11"/>
        <v>0</v>
      </c>
      <c r="F59" s="12">
        <f t="shared" si="12"/>
        <v>0</v>
      </c>
    </row>
    <row r="60" spans="1:6" x14ac:dyDescent="0.25">
      <c r="A60" s="9" t="s">
        <v>19</v>
      </c>
      <c r="B60" s="10">
        <f>B48*B47</f>
        <v>3120</v>
      </c>
      <c r="C60" s="10"/>
      <c r="D60" s="113">
        <f t="shared" si="10"/>
        <v>0</v>
      </c>
      <c r="E60" s="11">
        <f t="shared" si="11"/>
        <v>0</v>
      </c>
      <c r="F60" s="12">
        <f t="shared" si="12"/>
        <v>0</v>
      </c>
    </row>
    <row r="61" spans="1:6" x14ac:dyDescent="0.25">
      <c r="A61" s="9" t="s">
        <v>20</v>
      </c>
      <c r="B61" s="10">
        <f>B46*B47</f>
        <v>12</v>
      </c>
      <c r="C61" s="10"/>
      <c r="D61" s="113">
        <f t="shared" si="10"/>
        <v>0</v>
      </c>
      <c r="E61" s="11">
        <f t="shared" si="11"/>
        <v>0</v>
      </c>
      <c r="F61" s="12">
        <f t="shared" si="12"/>
        <v>0</v>
      </c>
    </row>
    <row r="62" spans="1:6" x14ac:dyDescent="0.25">
      <c r="A62" s="9" t="s">
        <v>21</v>
      </c>
      <c r="B62" s="13">
        <f>B58</f>
        <v>850</v>
      </c>
      <c r="C62" s="10"/>
      <c r="D62" s="113">
        <f t="shared" si="10"/>
        <v>0</v>
      </c>
      <c r="E62" s="11">
        <f t="shared" si="11"/>
        <v>0</v>
      </c>
      <c r="F62" s="12">
        <f t="shared" si="12"/>
        <v>0</v>
      </c>
    </row>
    <row r="63" spans="1:6" x14ac:dyDescent="0.25">
      <c r="A63" s="9" t="s">
        <v>54</v>
      </c>
      <c r="B63" s="14"/>
      <c r="C63" s="10"/>
      <c r="D63" s="113">
        <f>SUM(D56:D62)</f>
        <v>0</v>
      </c>
      <c r="E63" s="11">
        <f>SUM(E56:E62)</f>
        <v>0</v>
      </c>
      <c r="F63" s="12">
        <f>SUM(F56:F62)</f>
        <v>0</v>
      </c>
    </row>
    <row r="64" spans="1:6" ht="23.25" thickBot="1" x14ac:dyDescent="0.3">
      <c r="A64" s="78" t="s">
        <v>55</v>
      </c>
      <c r="B64" s="82"/>
      <c r="C64" s="99"/>
      <c r="D64" s="117"/>
      <c r="E64" s="83"/>
      <c r="F64" s="84">
        <f>F54+F63</f>
        <v>0</v>
      </c>
    </row>
    <row r="65" spans="1:6" x14ac:dyDescent="0.25">
      <c r="A65" s="68"/>
      <c r="B65" s="68"/>
      <c r="C65" s="96"/>
      <c r="D65" s="111"/>
      <c r="E65" s="58"/>
      <c r="F65" s="58"/>
    </row>
    <row r="66" spans="1:6" ht="15.75" thickBot="1" x14ac:dyDescent="0.3">
      <c r="A66" s="68"/>
      <c r="B66" s="68"/>
      <c r="C66" s="96"/>
      <c r="D66" s="111"/>
      <c r="E66" s="58"/>
      <c r="F66" s="58"/>
    </row>
    <row r="67" spans="1:6" x14ac:dyDescent="0.25">
      <c r="A67" s="16" t="s">
        <v>23</v>
      </c>
      <c r="B67" s="17"/>
      <c r="C67" s="96"/>
      <c r="D67" s="111"/>
      <c r="E67" s="58"/>
      <c r="F67" s="58"/>
    </row>
    <row r="68" spans="1:6" x14ac:dyDescent="0.25">
      <c r="A68" s="9" t="s">
        <v>0</v>
      </c>
      <c r="B68" s="74" t="s">
        <v>8</v>
      </c>
      <c r="C68" s="96"/>
      <c r="D68" s="111"/>
      <c r="E68" s="58"/>
      <c r="F68" s="58"/>
    </row>
    <row r="69" spans="1:6" x14ac:dyDescent="0.25">
      <c r="A69" s="9" t="s">
        <v>22</v>
      </c>
      <c r="B69" s="76">
        <v>4</v>
      </c>
      <c r="C69" s="96"/>
      <c r="D69" s="111"/>
      <c r="E69" s="58"/>
      <c r="F69" s="58"/>
    </row>
    <row r="70" spans="1:6" x14ac:dyDescent="0.25">
      <c r="A70" s="9" t="s">
        <v>56</v>
      </c>
      <c r="B70" s="76">
        <v>12</v>
      </c>
      <c r="C70" s="96"/>
      <c r="D70" s="111"/>
      <c r="E70" s="58"/>
      <c r="F70" s="58"/>
    </row>
    <row r="71" spans="1:6" x14ac:dyDescent="0.25">
      <c r="A71" s="9" t="s">
        <v>24</v>
      </c>
      <c r="B71" s="76">
        <v>1820</v>
      </c>
      <c r="C71" s="96"/>
      <c r="D71" s="111"/>
      <c r="E71" s="58"/>
      <c r="F71" s="58"/>
    </row>
    <row r="72" spans="1:6" x14ac:dyDescent="0.25">
      <c r="A72" s="9" t="s">
        <v>25</v>
      </c>
      <c r="B72" s="92">
        <f>SUM(B73:B75)</f>
        <v>8569.857</v>
      </c>
      <c r="C72" s="96"/>
      <c r="D72" s="111"/>
      <c r="E72" s="58"/>
      <c r="F72" s="58"/>
    </row>
    <row r="73" spans="1:6" x14ac:dyDescent="0.25">
      <c r="A73" s="9" t="s">
        <v>31</v>
      </c>
      <c r="B73" s="92">
        <v>2126.712</v>
      </c>
      <c r="C73" s="96"/>
      <c r="D73" s="111"/>
      <c r="E73" s="58"/>
      <c r="F73" s="58"/>
    </row>
    <row r="74" spans="1:6" x14ac:dyDescent="0.25">
      <c r="A74" s="9" t="s">
        <v>32</v>
      </c>
      <c r="B74" s="92">
        <v>1088.6099999999999</v>
      </c>
      <c r="C74" s="96"/>
      <c r="D74" s="111"/>
      <c r="E74" s="58"/>
      <c r="F74" s="58"/>
    </row>
    <row r="75" spans="1:6" ht="15.75" thickBot="1" x14ac:dyDescent="0.3">
      <c r="A75" s="55" t="s">
        <v>33</v>
      </c>
      <c r="B75" s="93">
        <v>5354.5349999999999</v>
      </c>
      <c r="C75" s="96"/>
      <c r="D75" s="111"/>
      <c r="E75" s="58"/>
      <c r="F75" s="58"/>
    </row>
    <row r="76" spans="1:6" ht="15.75" thickBot="1" x14ac:dyDescent="0.3"/>
    <row r="77" spans="1:6" s="109" customFormat="1" ht="15.75" thickBot="1" x14ac:dyDescent="0.3">
      <c r="A77" s="69" t="s">
        <v>10</v>
      </c>
      <c r="B77" s="70" t="s">
        <v>27</v>
      </c>
      <c r="C77" s="70" t="s">
        <v>12</v>
      </c>
      <c r="D77" s="116" t="s">
        <v>13</v>
      </c>
      <c r="E77" s="70" t="s">
        <v>14</v>
      </c>
      <c r="F77" s="71" t="s">
        <v>15</v>
      </c>
    </row>
    <row r="78" spans="1:6" x14ac:dyDescent="0.25">
      <c r="A78" s="50" t="s">
        <v>52</v>
      </c>
      <c r="B78" s="52">
        <f>B72</f>
        <v>8569.857</v>
      </c>
      <c r="C78" s="6"/>
      <c r="D78" s="127">
        <f>B78*C78</f>
        <v>0</v>
      </c>
      <c r="E78" s="53">
        <f t="shared" ref="E78" si="13">D78*23/100</f>
        <v>0</v>
      </c>
      <c r="F78" s="54">
        <f t="shared" ref="F78" si="14">D78+E78</f>
        <v>0</v>
      </c>
    </row>
    <row r="79" spans="1:6" ht="15.75" thickBot="1" x14ac:dyDescent="0.3">
      <c r="A79" s="66"/>
      <c r="B79" s="65"/>
      <c r="C79" s="96"/>
      <c r="D79" s="110"/>
      <c r="E79" s="65"/>
      <c r="F79" s="67"/>
    </row>
    <row r="80" spans="1:6" x14ac:dyDescent="0.25">
      <c r="A80" s="50" t="s">
        <v>28</v>
      </c>
      <c r="B80" s="51">
        <f>B73</f>
        <v>2126.712</v>
      </c>
      <c r="C80" s="52"/>
      <c r="D80" s="112">
        <f t="shared" ref="D80:D87" si="15">B80*C80</f>
        <v>0</v>
      </c>
      <c r="E80" s="53">
        <f t="shared" ref="E80:E87" si="16">D80*23/100</f>
        <v>0</v>
      </c>
      <c r="F80" s="54">
        <f t="shared" ref="F80:F87" si="17">D80+E80</f>
        <v>0</v>
      </c>
    </row>
    <row r="81" spans="1:6" x14ac:dyDescent="0.25">
      <c r="A81" s="4" t="s">
        <v>29</v>
      </c>
      <c r="B81" s="5">
        <f>B74</f>
        <v>1088.6099999999999</v>
      </c>
      <c r="C81" s="6"/>
      <c r="D81" s="120">
        <f t="shared" si="15"/>
        <v>0</v>
      </c>
      <c r="E81" s="7">
        <f t="shared" si="16"/>
        <v>0</v>
      </c>
      <c r="F81" s="8">
        <f t="shared" si="17"/>
        <v>0</v>
      </c>
    </row>
    <row r="82" spans="1:6" x14ac:dyDescent="0.25">
      <c r="A82" s="4" t="s">
        <v>30</v>
      </c>
      <c r="B82" s="5">
        <f>B75</f>
        <v>5354.5349999999999</v>
      </c>
      <c r="C82" s="6"/>
      <c r="D82" s="120">
        <f t="shared" si="15"/>
        <v>0</v>
      </c>
      <c r="E82" s="7">
        <f t="shared" si="16"/>
        <v>0</v>
      </c>
      <c r="F82" s="8">
        <f t="shared" si="17"/>
        <v>0</v>
      </c>
    </row>
    <row r="83" spans="1:6" x14ac:dyDescent="0.25">
      <c r="A83" s="9" t="s">
        <v>17</v>
      </c>
      <c r="B83" s="13">
        <f>B72</f>
        <v>8569.857</v>
      </c>
      <c r="C83" s="10"/>
      <c r="D83" s="113">
        <f t="shared" si="15"/>
        <v>0</v>
      </c>
      <c r="E83" s="11">
        <f t="shared" si="16"/>
        <v>0</v>
      </c>
      <c r="F83" s="12">
        <f t="shared" si="17"/>
        <v>0</v>
      </c>
    </row>
    <row r="84" spans="1:6" x14ac:dyDescent="0.25">
      <c r="A84" s="9" t="s">
        <v>18</v>
      </c>
      <c r="B84" s="10">
        <f>B71*B70</f>
        <v>21840</v>
      </c>
      <c r="C84" s="10"/>
      <c r="D84" s="113">
        <f t="shared" si="15"/>
        <v>0</v>
      </c>
      <c r="E84" s="11">
        <f t="shared" si="16"/>
        <v>0</v>
      </c>
      <c r="F84" s="12">
        <f t="shared" si="17"/>
        <v>0</v>
      </c>
    </row>
    <row r="85" spans="1:6" x14ac:dyDescent="0.25">
      <c r="A85" s="9" t="s">
        <v>19</v>
      </c>
      <c r="B85" s="10">
        <f>B71*B70</f>
        <v>21840</v>
      </c>
      <c r="C85" s="10"/>
      <c r="D85" s="113">
        <f t="shared" si="15"/>
        <v>0</v>
      </c>
      <c r="E85" s="11">
        <f t="shared" si="16"/>
        <v>0</v>
      </c>
      <c r="F85" s="12">
        <f t="shared" si="17"/>
        <v>0</v>
      </c>
    </row>
    <row r="86" spans="1:6" x14ac:dyDescent="0.25">
      <c r="A86" s="9" t="s">
        <v>20</v>
      </c>
      <c r="B86" s="10">
        <f>B69*B70</f>
        <v>48</v>
      </c>
      <c r="C86" s="10"/>
      <c r="D86" s="113">
        <f t="shared" si="15"/>
        <v>0</v>
      </c>
      <c r="E86" s="11">
        <f t="shared" si="16"/>
        <v>0</v>
      </c>
      <c r="F86" s="12">
        <f t="shared" si="17"/>
        <v>0</v>
      </c>
    </row>
    <row r="87" spans="1:6" x14ac:dyDescent="0.25">
      <c r="A87" s="9" t="s">
        <v>21</v>
      </c>
      <c r="B87" s="13">
        <f>B72</f>
        <v>8569.857</v>
      </c>
      <c r="C87" s="10"/>
      <c r="D87" s="113">
        <f t="shared" si="15"/>
        <v>0</v>
      </c>
      <c r="E87" s="11">
        <f t="shared" si="16"/>
        <v>0</v>
      </c>
      <c r="F87" s="12">
        <f t="shared" si="17"/>
        <v>0</v>
      </c>
    </row>
    <row r="88" spans="1:6" x14ac:dyDescent="0.25">
      <c r="A88" s="9" t="s">
        <v>54</v>
      </c>
      <c r="B88" s="14"/>
      <c r="C88" s="10"/>
      <c r="D88" s="113">
        <f>SUM(D80:D87)</f>
        <v>0</v>
      </c>
      <c r="E88" s="11">
        <f>SUM(E80:E87)</f>
        <v>0</v>
      </c>
      <c r="F88" s="12">
        <f>SUM(F80:F87)</f>
        <v>0</v>
      </c>
    </row>
    <row r="89" spans="1:6" ht="23.25" thickBot="1" x14ac:dyDescent="0.3">
      <c r="A89" s="78" t="s">
        <v>55</v>
      </c>
      <c r="B89" s="82"/>
      <c r="C89" s="99"/>
      <c r="D89" s="117"/>
      <c r="E89" s="83"/>
      <c r="F89" s="84">
        <f>F78+F88</f>
        <v>0</v>
      </c>
    </row>
    <row r="90" spans="1:6" x14ac:dyDescent="0.25">
      <c r="A90" s="86"/>
      <c r="B90" s="87"/>
      <c r="C90" s="100"/>
      <c r="D90" s="118"/>
      <c r="E90" s="88"/>
      <c r="F90" s="87"/>
    </row>
    <row r="91" spans="1:6" ht="15.75" thickBot="1" x14ac:dyDescent="0.3">
      <c r="A91" s="86"/>
      <c r="B91" s="87"/>
      <c r="C91" s="100"/>
      <c r="D91" s="118"/>
      <c r="E91" s="88"/>
      <c r="F91" s="87"/>
    </row>
    <row r="92" spans="1:6" x14ac:dyDescent="0.25">
      <c r="A92" s="16" t="s">
        <v>23</v>
      </c>
      <c r="B92" s="17"/>
      <c r="C92" s="100"/>
      <c r="D92" s="118"/>
      <c r="E92" s="88"/>
      <c r="F92" s="87"/>
    </row>
    <row r="93" spans="1:6" x14ac:dyDescent="0.25">
      <c r="A93" s="9" t="s">
        <v>0</v>
      </c>
      <c r="B93" s="74" t="s">
        <v>2</v>
      </c>
      <c r="C93" s="100"/>
      <c r="D93" s="118"/>
      <c r="E93" s="88"/>
      <c r="F93" s="87"/>
    </row>
    <row r="94" spans="1:6" x14ac:dyDescent="0.25">
      <c r="A94" s="9" t="s">
        <v>22</v>
      </c>
      <c r="B94" s="76">
        <v>82</v>
      </c>
      <c r="C94" s="100"/>
      <c r="D94" s="118"/>
      <c r="E94" s="88"/>
      <c r="F94" s="87"/>
    </row>
    <row r="95" spans="1:6" x14ac:dyDescent="0.25">
      <c r="A95" s="9" t="s">
        <v>56</v>
      </c>
      <c r="B95" s="76">
        <v>12</v>
      </c>
      <c r="C95" s="100"/>
      <c r="D95" s="118"/>
      <c r="E95" s="88"/>
      <c r="F95" s="87"/>
    </row>
    <row r="96" spans="1:6" x14ac:dyDescent="0.25">
      <c r="A96" s="9" t="s">
        <v>24</v>
      </c>
      <c r="B96" s="76">
        <v>981</v>
      </c>
      <c r="C96" s="100"/>
      <c r="D96" s="118"/>
      <c r="E96" s="88"/>
      <c r="F96" s="87"/>
    </row>
    <row r="97" spans="1:6" ht="15.75" thickBot="1" x14ac:dyDescent="0.3">
      <c r="A97" s="55" t="s">
        <v>25</v>
      </c>
      <c r="B97" s="93">
        <v>847.78300000000002</v>
      </c>
      <c r="C97" s="100"/>
      <c r="D97" s="118"/>
      <c r="E97" s="88"/>
      <c r="F97" s="87"/>
    </row>
    <row r="98" spans="1:6" ht="15.75" thickBot="1" x14ac:dyDescent="0.3">
      <c r="A98" s="86"/>
      <c r="B98" s="87"/>
      <c r="C98" s="100"/>
      <c r="D98" s="118"/>
      <c r="E98" s="88"/>
      <c r="F98" s="87"/>
    </row>
    <row r="99" spans="1:6" s="109" customFormat="1" ht="15.75" thickBot="1" x14ac:dyDescent="0.3">
      <c r="A99" s="69" t="s">
        <v>10</v>
      </c>
      <c r="B99" s="70" t="s">
        <v>27</v>
      </c>
      <c r="C99" s="70" t="s">
        <v>12</v>
      </c>
      <c r="D99" s="116" t="s">
        <v>13</v>
      </c>
      <c r="E99" s="70" t="s">
        <v>14</v>
      </c>
      <c r="F99" s="71" t="s">
        <v>15</v>
      </c>
    </row>
    <row r="100" spans="1:6" x14ac:dyDescent="0.25">
      <c r="A100" s="50" t="s">
        <v>52</v>
      </c>
      <c r="B100" s="51">
        <f>B97</f>
        <v>847.78300000000002</v>
      </c>
      <c r="C100" s="6"/>
      <c r="D100" s="127">
        <f>B100*C100</f>
        <v>0</v>
      </c>
      <c r="E100" s="53">
        <f t="shared" ref="E100" si="18">D100*23/100</f>
        <v>0</v>
      </c>
      <c r="F100" s="54">
        <f t="shared" ref="F100" si="19">D100+E100</f>
        <v>0</v>
      </c>
    </row>
    <row r="101" spans="1:6" ht="15.75" thickBot="1" x14ac:dyDescent="0.3">
      <c r="A101" s="66"/>
      <c r="B101" s="65"/>
      <c r="C101" s="96"/>
      <c r="D101" s="110"/>
      <c r="E101" s="65"/>
      <c r="F101" s="67"/>
    </row>
    <row r="102" spans="1:6" x14ac:dyDescent="0.25">
      <c r="A102" s="50" t="s">
        <v>34</v>
      </c>
      <c r="B102" s="51">
        <f>B97*1000</f>
        <v>847783</v>
      </c>
      <c r="C102" s="52"/>
      <c r="D102" s="112">
        <f t="shared" ref="D102:D107" si="20">B102*C102</f>
        <v>0</v>
      </c>
      <c r="E102" s="53">
        <f t="shared" ref="E102:E107" si="21">D102*23/100</f>
        <v>0</v>
      </c>
      <c r="F102" s="54">
        <f t="shared" ref="F102:F107" si="22">D102+E102</f>
        <v>0</v>
      </c>
    </row>
    <row r="103" spans="1:6" x14ac:dyDescent="0.25">
      <c r="A103" s="9" t="s">
        <v>35</v>
      </c>
      <c r="B103" s="13">
        <f>B97*1000</f>
        <v>847783</v>
      </c>
      <c r="C103" s="10"/>
      <c r="D103" s="113">
        <f t="shared" si="20"/>
        <v>0</v>
      </c>
      <c r="E103" s="11">
        <f t="shared" si="21"/>
        <v>0</v>
      </c>
      <c r="F103" s="12">
        <f t="shared" si="22"/>
        <v>0</v>
      </c>
    </row>
    <row r="104" spans="1:6" x14ac:dyDescent="0.25">
      <c r="A104" s="9" t="s">
        <v>18</v>
      </c>
      <c r="B104" s="10">
        <f>B96*B95</f>
        <v>11772</v>
      </c>
      <c r="C104" s="10"/>
      <c r="D104" s="113">
        <f t="shared" si="20"/>
        <v>0</v>
      </c>
      <c r="E104" s="11">
        <f t="shared" si="21"/>
        <v>0</v>
      </c>
      <c r="F104" s="12">
        <f t="shared" si="22"/>
        <v>0</v>
      </c>
    </row>
    <row r="105" spans="1:6" x14ac:dyDescent="0.25">
      <c r="A105" s="9" t="s">
        <v>19</v>
      </c>
      <c r="B105" s="10">
        <f>B96*B95</f>
        <v>11772</v>
      </c>
      <c r="C105" s="10"/>
      <c r="D105" s="113">
        <f t="shared" si="20"/>
        <v>0</v>
      </c>
      <c r="E105" s="11">
        <f t="shared" si="21"/>
        <v>0</v>
      </c>
      <c r="F105" s="12">
        <f t="shared" si="22"/>
        <v>0</v>
      </c>
    </row>
    <row r="106" spans="1:6" x14ac:dyDescent="0.25">
      <c r="A106" s="9" t="s">
        <v>20</v>
      </c>
      <c r="B106" s="10">
        <f>B94*B95</f>
        <v>984</v>
      </c>
      <c r="C106" s="10"/>
      <c r="D106" s="113">
        <f t="shared" si="20"/>
        <v>0</v>
      </c>
      <c r="E106" s="11">
        <f t="shared" si="21"/>
        <v>0</v>
      </c>
      <c r="F106" s="12">
        <f t="shared" si="22"/>
        <v>0</v>
      </c>
    </row>
    <row r="107" spans="1:6" x14ac:dyDescent="0.25">
      <c r="A107" s="9" t="s">
        <v>21</v>
      </c>
      <c r="B107" s="13">
        <f>B97</f>
        <v>847.78300000000002</v>
      </c>
      <c r="C107" s="10"/>
      <c r="D107" s="113">
        <f t="shared" si="20"/>
        <v>0</v>
      </c>
      <c r="E107" s="11">
        <f t="shared" si="21"/>
        <v>0</v>
      </c>
      <c r="F107" s="12">
        <f t="shared" si="22"/>
        <v>0</v>
      </c>
    </row>
    <row r="108" spans="1:6" x14ac:dyDescent="0.25">
      <c r="A108" s="9" t="s">
        <v>54</v>
      </c>
      <c r="B108" s="14"/>
      <c r="C108" s="10"/>
      <c r="D108" s="113">
        <f>SUM(D102:D107)</f>
        <v>0</v>
      </c>
      <c r="E108" s="11">
        <f>SUM(E102:E107)</f>
        <v>0</v>
      </c>
      <c r="F108" s="12">
        <f>SUM(F102:F107)</f>
        <v>0</v>
      </c>
    </row>
    <row r="109" spans="1:6" ht="23.25" thickBot="1" x14ac:dyDescent="0.3">
      <c r="A109" s="78" t="s">
        <v>55</v>
      </c>
      <c r="B109" s="82"/>
      <c r="C109" s="99"/>
      <c r="D109" s="117"/>
      <c r="E109" s="83"/>
      <c r="F109" s="84">
        <f>F100+F108</f>
        <v>0</v>
      </c>
    </row>
    <row r="110" spans="1:6" ht="15.75" thickBot="1" x14ac:dyDescent="0.3">
      <c r="A110" s="58"/>
      <c r="B110" s="58"/>
      <c r="C110" s="96"/>
      <c r="D110" s="111"/>
      <c r="E110" s="94"/>
      <c r="F110" s="94"/>
    </row>
    <row r="111" spans="1:6" x14ac:dyDescent="0.25">
      <c r="A111" s="16" t="s">
        <v>23</v>
      </c>
      <c r="B111" s="17"/>
      <c r="C111" s="96"/>
      <c r="D111" s="111"/>
      <c r="E111" s="94"/>
      <c r="F111" s="94"/>
    </row>
    <row r="112" spans="1:6" x14ac:dyDescent="0.25">
      <c r="A112" s="9" t="s">
        <v>0</v>
      </c>
      <c r="B112" s="74" t="s">
        <v>3</v>
      </c>
      <c r="C112" s="96"/>
      <c r="D112" s="111"/>
      <c r="E112" s="94"/>
      <c r="F112" s="94"/>
    </row>
    <row r="113" spans="1:6" x14ac:dyDescent="0.25">
      <c r="A113" s="9" t="s">
        <v>22</v>
      </c>
      <c r="B113" s="76">
        <v>38</v>
      </c>
      <c r="C113" s="96"/>
      <c r="D113" s="111"/>
      <c r="E113" s="94"/>
      <c r="F113" s="94"/>
    </row>
    <row r="114" spans="1:6" x14ac:dyDescent="0.25">
      <c r="A114" s="9" t="s">
        <v>56</v>
      </c>
      <c r="B114" s="76">
        <v>12</v>
      </c>
      <c r="C114" s="96"/>
      <c r="D114" s="111"/>
      <c r="E114" s="94"/>
      <c r="F114" s="94"/>
    </row>
    <row r="115" spans="1:6" x14ac:dyDescent="0.25">
      <c r="A115" s="9" t="s">
        <v>24</v>
      </c>
      <c r="B115" s="76">
        <v>638</v>
      </c>
      <c r="C115" s="96"/>
      <c r="D115" s="111"/>
      <c r="E115" s="94"/>
      <c r="F115" s="94"/>
    </row>
    <row r="116" spans="1:6" x14ac:dyDescent="0.25">
      <c r="A116" s="9" t="s">
        <v>25</v>
      </c>
      <c r="B116" s="76">
        <f>SUM(B117:B118)</f>
        <v>1050.81</v>
      </c>
      <c r="C116" s="96"/>
      <c r="D116" s="111"/>
      <c r="E116" s="94"/>
      <c r="F116" s="94"/>
    </row>
    <row r="117" spans="1:6" x14ac:dyDescent="0.25">
      <c r="A117" s="9" t="s">
        <v>31</v>
      </c>
      <c r="B117" s="76">
        <v>335.84</v>
      </c>
      <c r="C117" s="96"/>
      <c r="D117" s="111"/>
      <c r="E117" s="94"/>
      <c r="F117" s="94"/>
    </row>
    <row r="118" spans="1:6" ht="15.75" thickBot="1" x14ac:dyDescent="0.3">
      <c r="A118" s="55" t="s">
        <v>32</v>
      </c>
      <c r="B118" s="77">
        <v>714.97</v>
      </c>
      <c r="C118" s="96"/>
      <c r="D118" s="111"/>
      <c r="E118" s="94"/>
      <c r="F118" s="94"/>
    </row>
    <row r="119" spans="1:6" ht="15.75" thickBot="1" x14ac:dyDescent="0.3"/>
    <row r="120" spans="1:6" s="109" customFormat="1" ht="15.75" thickBot="1" x14ac:dyDescent="0.3">
      <c r="A120" s="69" t="s">
        <v>10</v>
      </c>
      <c r="B120" s="70" t="s">
        <v>27</v>
      </c>
      <c r="C120" s="70" t="s">
        <v>12</v>
      </c>
      <c r="D120" s="116" t="s">
        <v>13</v>
      </c>
      <c r="E120" s="70" t="s">
        <v>14</v>
      </c>
      <c r="F120" s="71" t="s">
        <v>15</v>
      </c>
    </row>
    <row r="121" spans="1:6" x14ac:dyDescent="0.25">
      <c r="A121" s="50" t="s">
        <v>52</v>
      </c>
      <c r="B121" s="51">
        <f>B116</f>
        <v>1050.81</v>
      </c>
      <c r="C121" s="6"/>
      <c r="D121" s="127">
        <f>B121*C121</f>
        <v>0</v>
      </c>
      <c r="E121" s="53">
        <f t="shared" ref="E121" si="23">D121*23/100</f>
        <v>0</v>
      </c>
      <c r="F121" s="54">
        <f t="shared" ref="F121" si="24">D121+E121</f>
        <v>0</v>
      </c>
    </row>
    <row r="122" spans="1:6" ht="15.75" thickBot="1" x14ac:dyDescent="0.3">
      <c r="A122" s="66"/>
      <c r="B122" s="65"/>
      <c r="C122" s="96"/>
      <c r="D122" s="110"/>
      <c r="E122" s="65"/>
      <c r="F122" s="67"/>
    </row>
    <row r="123" spans="1:6" x14ac:dyDescent="0.25">
      <c r="A123" s="50" t="s">
        <v>36</v>
      </c>
      <c r="B123" s="51">
        <f>B117*1000</f>
        <v>335840</v>
      </c>
      <c r="C123" s="52"/>
      <c r="D123" s="112">
        <f t="shared" ref="D123:D129" si="25">B123*C123</f>
        <v>0</v>
      </c>
      <c r="E123" s="53">
        <f t="shared" ref="E123:E129" si="26">D123*23/100</f>
        <v>0</v>
      </c>
      <c r="F123" s="54">
        <f t="shared" ref="F123:F129" si="27">D123+E123</f>
        <v>0</v>
      </c>
    </row>
    <row r="124" spans="1:6" x14ac:dyDescent="0.25">
      <c r="A124" s="4" t="s">
        <v>37</v>
      </c>
      <c r="B124" s="5">
        <f>B118*1000</f>
        <v>714970</v>
      </c>
      <c r="C124" s="6"/>
      <c r="D124" s="120">
        <f t="shared" si="25"/>
        <v>0</v>
      </c>
      <c r="E124" s="7">
        <f t="shared" si="26"/>
        <v>0</v>
      </c>
      <c r="F124" s="8">
        <f t="shared" si="27"/>
        <v>0</v>
      </c>
    </row>
    <row r="125" spans="1:6" x14ac:dyDescent="0.25">
      <c r="A125" s="9" t="s">
        <v>35</v>
      </c>
      <c r="B125" s="13">
        <f>B116*1000</f>
        <v>1050810</v>
      </c>
      <c r="C125" s="10"/>
      <c r="D125" s="113">
        <f t="shared" si="25"/>
        <v>0</v>
      </c>
      <c r="E125" s="11">
        <f t="shared" si="26"/>
        <v>0</v>
      </c>
      <c r="F125" s="12">
        <f t="shared" si="27"/>
        <v>0</v>
      </c>
    </row>
    <row r="126" spans="1:6" x14ac:dyDescent="0.25">
      <c r="A126" s="9" t="s">
        <v>18</v>
      </c>
      <c r="B126" s="10">
        <f>B115*B114</f>
        <v>7656</v>
      </c>
      <c r="C126" s="10"/>
      <c r="D126" s="113">
        <f t="shared" si="25"/>
        <v>0</v>
      </c>
      <c r="E126" s="11">
        <f t="shared" si="26"/>
        <v>0</v>
      </c>
      <c r="F126" s="12">
        <f t="shared" si="27"/>
        <v>0</v>
      </c>
    </row>
    <row r="127" spans="1:6" x14ac:dyDescent="0.25">
      <c r="A127" s="9" t="s">
        <v>19</v>
      </c>
      <c r="B127" s="10">
        <f>B115*B114</f>
        <v>7656</v>
      </c>
      <c r="C127" s="10"/>
      <c r="D127" s="113">
        <f t="shared" si="25"/>
        <v>0</v>
      </c>
      <c r="E127" s="11">
        <f t="shared" si="26"/>
        <v>0</v>
      </c>
      <c r="F127" s="12">
        <f t="shared" si="27"/>
        <v>0</v>
      </c>
    </row>
    <row r="128" spans="1:6" x14ac:dyDescent="0.25">
      <c r="A128" s="9" t="s">
        <v>20</v>
      </c>
      <c r="B128" s="10">
        <f>B113*B114</f>
        <v>456</v>
      </c>
      <c r="C128" s="10"/>
      <c r="D128" s="113">
        <f t="shared" si="25"/>
        <v>0</v>
      </c>
      <c r="E128" s="11">
        <f t="shared" si="26"/>
        <v>0</v>
      </c>
      <c r="F128" s="12">
        <f t="shared" si="27"/>
        <v>0</v>
      </c>
    </row>
    <row r="129" spans="1:6" x14ac:dyDescent="0.25">
      <c r="A129" s="9" t="s">
        <v>21</v>
      </c>
      <c r="B129" s="13">
        <f>B116</f>
        <v>1050.81</v>
      </c>
      <c r="C129" s="10"/>
      <c r="D129" s="113">
        <f t="shared" si="25"/>
        <v>0</v>
      </c>
      <c r="E129" s="11">
        <f t="shared" si="26"/>
        <v>0</v>
      </c>
      <c r="F129" s="12">
        <f t="shared" si="27"/>
        <v>0</v>
      </c>
    </row>
    <row r="130" spans="1:6" x14ac:dyDescent="0.25">
      <c r="A130" s="9" t="s">
        <v>54</v>
      </c>
      <c r="B130" s="14"/>
      <c r="C130" s="10"/>
      <c r="D130" s="113">
        <f>SUM(D123:D129)</f>
        <v>0</v>
      </c>
      <c r="E130" s="11">
        <f>SUM(E123:E129)</f>
        <v>0</v>
      </c>
      <c r="F130" s="12">
        <f>SUM(F123:F129)</f>
        <v>0</v>
      </c>
    </row>
    <row r="131" spans="1:6" ht="23.25" thickBot="1" x14ac:dyDescent="0.3">
      <c r="A131" s="78" t="s">
        <v>55</v>
      </c>
      <c r="B131" s="82"/>
      <c r="C131" s="99"/>
      <c r="D131" s="117"/>
      <c r="E131" s="83"/>
      <c r="F131" s="84">
        <f>F121+F130</f>
        <v>0</v>
      </c>
    </row>
    <row r="132" spans="1:6" ht="15.75" thickBot="1" x14ac:dyDescent="0.3">
      <c r="A132" s="86"/>
      <c r="B132" s="87"/>
      <c r="C132" s="100"/>
      <c r="D132" s="118"/>
      <c r="E132" s="88"/>
      <c r="F132" s="87"/>
    </row>
    <row r="133" spans="1:6" x14ac:dyDescent="0.25">
      <c r="A133" s="16" t="s">
        <v>23</v>
      </c>
      <c r="B133" s="17"/>
      <c r="C133" s="100"/>
      <c r="D133" s="118"/>
      <c r="E133" s="88"/>
      <c r="F133" s="87"/>
    </row>
    <row r="134" spans="1:6" x14ac:dyDescent="0.25">
      <c r="A134" s="9" t="s">
        <v>0</v>
      </c>
      <c r="B134" s="74" t="s">
        <v>1</v>
      </c>
      <c r="C134" s="100"/>
      <c r="D134" s="118"/>
      <c r="E134" s="88"/>
      <c r="F134" s="87"/>
    </row>
    <row r="135" spans="1:6" x14ac:dyDescent="0.25">
      <c r="A135" s="9" t="s">
        <v>22</v>
      </c>
      <c r="B135" s="76">
        <v>29</v>
      </c>
      <c r="C135" s="100"/>
      <c r="D135" s="118"/>
      <c r="E135" s="88"/>
      <c r="F135" s="87"/>
    </row>
    <row r="136" spans="1:6" x14ac:dyDescent="0.25">
      <c r="A136" s="9" t="s">
        <v>56</v>
      </c>
      <c r="B136" s="76">
        <v>12</v>
      </c>
      <c r="C136" s="100"/>
      <c r="D136" s="118"/>
      <c r="E136" s="88"/>
      <c r="F136" s="87"/>
    </row>
    <row r="137" spans="1:6" x14ac:dyDescent="0.25">
      <c r="A137" s="9" t="s">
        <v>24</v>
      </c>
      <c r="B137" s="76">
        <v>2169</v>
      </c>
      <c r="C137" s="100"/>
      <c r="D137" s="118"/>
      <c r="E137" s="88"/>
      <c r="F137" s="87"/>
    </row>
    <row r="138" spans="1:6" ht="15.75" thickBot="1" x14ac:dyDescent="0.3">
      <c r="A138" s="55" t="s">
        <v>25</v>
      </c>
      <c r="B138" s="77">
        <v>3608.98</v>
      </c>
      <c r="C138" s="100"/>
      <c r="D138" s="118"/>
      <c r="E138" s="88"/>
      <c r="F138" s="87"/>
    </row>
    <row r="139" spans="1:6" ht="15.75" thickBot="1" x14ac:dyDescent="0.3">
      <c r="A139" s="86"/>
      <c r="B139" s="87"/>
      <c r="C139" s="100"/>
      <c r="D139" s="118"/>
      <c r="E139" s="88"/>
      <c r="F139" s="87"/>
    </row>
    <row r="140" spans="1:6" s="109" customFormat="1" ht="15.75" thickBot="1" x14ac:dyDescent="0.3">
      <c r="A140" s="69" t="s">
        <v>10</v>
      </c>
      <c r="B140" s="70" t="s">
        <v>27</v>
      </c>
      <c r="C140" s="70" t="s">
        <v>12</v>
      </c>
      <c r="D140" s="116" t="s">
        <v>13</v>
      </c>
      <c r="E140" s="70" t="s">
        <v>14</v>
      </c>
      <c r="F140" s="71" t="s">
        <v>15</v>
      </c>
    </row>
    <row r="141" spans="1:6" x14ac:dyDescent="0.25">
      <c r="A141" s="50" t="s">
        <v>52</v>
      </c>
      <c r="B141" s="51">
        <f>B138</f>
        <v>3608.98</v>
      </c>
      <c r="C141" s="6"/>
      <c r="D141" s="127">
        <f>B141*C141</f>
        <v>0</v>
      </c>
      <c r="E141" s="53">
        <f t="shared" ref="E141" si="28">D141*23/100</f>
        <v>0</v>
      </c>
      <c r="F141" s="54">
        <f t="shared" ref="F141" si="29">D141+E141</f>
        <v>0</v>
      </c>
    </row>
    <row r="142" spans="1:6" ht="15.75" thickBot="1" x14ac:dyDescent="0.3">
      <c r="A142" s="66"/>
      <c r="B142" s="65"/>
      <c r="C142" s="96"/>
      <c r="D142" s="110"/>
      <c r="E142" s="65"/>
      <c r="F142" s="67"/>
    </row>
    <row r="143" spans="1:6" x14ac:dyDescent="0.25">
      <c r="A143" s="50" t="s">
        <v>34</v>
      </c>
      <c r="B143" s="51">
        <f>B138*1000</f>
        <v>3608980</v>
      </c>
      <c r="C143" s="52"/>
      <c r="D143" s="112">
        <f t="shared" ref="D143:D148" si="30">B143*C143</f>
        <v>0</v>
      </c>
      <c r="E143" s="53">
        <f t="shared" ref="E143:E148" si="31">D143*23/100</f>
        <v>0</v>
      </c>
      <c r="F143" s="54">
        <f t="shared" ref="F143:F148" si="32">D143+E143</f>
        <v>0</v>
      </c>
    </row>
    <row r="144" spans="1:6" x14ac:dyDescent="0.25">
      <c r="A144" s="9" t="s">
        <v>35</v>
      </c>
      <c r="B144" s="13">
        <f>B138*1000</f>
        <v>3608980</v>
      </c>
      <c r="C144" s="10"/>
      <c r="D144" s="113">
        <f t="shared" si="30"/>
        <v>0</v>
      </c>
      <c r="E144" s="11">
        <f t="shared" si="31"/>
        <v>0</v>
      </c>
      <c r="F144" s="12">
        <f t="shared" si="32"/>
        <v>0</v>
      </c>
    </row>
    <row r="145" spans="1:6" x14ac:dyDescent="0.25">
      <c r="A145" s="9" t="s">
        <v>18</v>
      </c>
      <c r="B145" s="10">
        <f>B137*B136</f>
        <v>26028</v>
      </c>
      <c r="C145" s="10"/>
      <c r="D145" s="113">
        <f t="shared" si="30"/>
        <v>0</v>
      </c>
      <c r="E145" s="11">
        <f t="shared" si="31"/>
        <v>0</v>
      </c>
      <c r="F145" s="12">
        <f t="shared" si="32"/>
        <v>0</v>
      </c>
    </row>
    <row r="146" spans="1:6" x14ac:dyDescent="0.25">
      <c r="A146" s="9" t="s">
        <v>19</v>
      </c>
      <c r="B146" s="10">
        <f>B137*B136</f>
        <v>26028</v>
      </c>
      <c r="C146" s="10"/>
      <c r="D146" s="113">
        <f t="shared" si="30"/>
        <v>0</v>
      </c>
      <c r="E146" s="11">
        <f t="shared" si="31"/>
        <v>0</v>
      </c>
      <c r="F146" s="12">
        <f t="shared" si="32"/>
        <v>0</v>
      </c>
    </row>
    <row r="147" spans="1:6" x14ac:dyDescent="0.25">
      <c r="A147" s="9" t="s">
        <v>20</v>
      </c>
      <c r="B147" s="10">
        <f>B135*B136</f>
        <v>348</v>
      </c>
      <c r="C147" s="10"/>
      <c r="D147" s="113">
        <f t="shared" si="30"/>
        <v>0</v>
      </c>
      <c r="E147" s="11">
        <f t="shared" si="31"/>
        <v>0</v>
      </c>
      <c r="F147" s="12">
        <f t="shared" si="32"/>
        <v>0</v>
      </c>
    </row>
    <row r="148" spans="1:6" x14ac:dyDescent="0.25">
      <c r="A148" s="9" t="s">
        <v>21</v>
      </c>
      <c r="B148" s="13">
        <f>B138</f>
        <v>3608.98</v>
      </c>
      <c r="C148" s="10"/>
      <c r="D148" s="113">
        <f t="shared" si="30"/>
        <v>0</v>
      </c>
      <c r="E148" s="11">
        <f t="shared" si="31"/>
        <v>0</v>
      </c>
      <c r="F148" s="12">
        <f t="shared" si="32"/>
        <v>0</v>
      </c>
    </row>
    <row r="149" spans="1:6" x14ac:dyDescent="0.25">
      <c r="A149" s="9" t="s">
        <v>54</v>
      </c>
      <c r="B149" s="14"/>
      <c r="C149" s="10"/>
      <c r="D149" s="113">
        <f>SUM(D142:D148)</f>
        <v>0</v>
      </c>
      <c r="E149" s="11">
        <f>SUM(E142:E148)</f>
        <v>0</v>
      </c>
      <c r="F149" s="12">
        <f>SUM(F142:F148)</f>
        <v>0</v>
      </c>
    </row>
    <row r="150" spans="1:6" ht="23.25" thickBot="1" x14ac:dyDescent="0.3">
      <c r="A150" s="78" t="s">
        <v>55</v>
      </c>
      <c r="B150" s="82"/>
      <c r="C150" s="99"/>
      <c r="D150" s="117"/>
      <c r="E150" s="83"/>
      <c r="F150" s="84">
        <f>F141+F149</f>
        <v>0</v>
      </c>
    </row>
    <row r="152" spans="1:6" ht="15.75" thickBot="1" x14ac:dyDescent="0.3"/>
    <row r="153" spans="1:6" x14ac:dyDescent="0.25">
      <c r="A153" s="16" t="s">
        <v>23</v>
      </c>
      <c r="B153" s="17"/>
    </row>
    <row r="154" spans="1:6" x14ac:dyDescent="0.25">
      <c r="A154" s="9" t="s">
        <v>0</v>
      </c>
      <c r="B154" s="74" t="s">
        <v>6</v>
      </c>
    </row>
    <row r="155" spans="1:6" x14ac:dyDescent="0.25">
      <c r="A155" s="9" t="s">
        <v>22</v>
      </c>
      <c r="B155" s="76">
        <v>9</v>
      </c>
    </row>
    <row r="156" spans="1:6" x14ac:dyDescent="0.25">
      <c r="A156" s="9" t="s">
        <v>56</v>
      </c>
      <c r="B156" s="76">
        <v>12</v>
      </c>
    </row>
    <row r="157" spans="1:6" x14ac:dyDescent="0.25">
      <c r="A157" s="9" t="s">
        <v>24</v>
      </c>
      <c r="B157" s="76">
        <v>706</v>
      </c>
    </row>
    <row r="158" spans="1:6" x14ac:dyDescent="0.25">
      <c r="A158" s="9" t="s">
        <v>25</v>
      </c>
      <c r="B158" s="76">
        <f>SUM(B159:B160)</f>
        <v>1518.7</v>
      </c>
    </row>
    <row r="159" spans="1:6" x14ac:dyDescent="0.25">
      <c r="A159" s="9" t="s">
        <v>31</v>
      </c>
      <c r="B159" s="76">
        <v>455.75</v>
      </c>
    </row>
    <row r="160" spans="1:6" ht="15.75" thickBot="1" x14ac:dyDescent="0.3">
      <c r="A160" s="55" t="s">
        <v>32</v>
      </c>
      <c r="B160" s="77">
        <v>1062.95</v>
      </c>
    </row>
    <row r="161" spans="1:6" ht="15.75" thickBot="1" x14ac:dyDescent="0.3"/>
    <row r="162" spans="1:6" s="109" customFormat="1" ht="15.75" thickBot="1" x14ac:dyDescent="0.3">
      <c r="A162" s="69" t="s">
        <v>10</v>
      </c>
      <c r="B162" s="70" t="s">
        <v>27</v>
      </c>
      <c r="C162" s="70" t="s">
        <v>12</v>
      </c>
      <c r="D162" s="116" t="s">
        <v>13</v>
      </c>
      <c r="E162" s="70" t="s">
        <v>14</v>
      </c>
      <c r="F162" s="71" t="s">
        <v>15</v>
      </c>
    </row>
    <row r="163" spans="1:6" x14ac:dyDescent="0.25">
      <c r="A163" s="50" t="s">
        <v>52</v>
      </c>
      <c r="B163" s="51">
        <f>B158</f>
        <v>1518.7</v>
      </c>
      <c r="C163" s="6"/>
      <c r="D163" s="127">
        <f>B163*C163</f>
        <v>0</v>
      </c>
      <c r="E163" s="53">
        <f t="shared" ref="E163" si="33">D163*23/100</f>
        <v>0</v>
      </c>
      <c r="F163" s="54">
        <f t="shared" ref="F163" si="34">D163+E163</f>
        <v>0</v>
      </c>
    </row>
    <row r="164" spans="1:6" ht="15.75" thickBot="1" x14ac:dyDescent="0.3">
      <c r="A164" s="66"/>
      <c r="B164" s="65"/>
      <c r="C164" s="96"/>
      <c r="D164" s="110"/>
      <c r="E164" s="65"/>
      <c r="F164" s="67"/>
    </row>
    <row r="165" spans="1:6" x14ac:dyDescent="0.25">
      <c r="A165" s="50" t="s">
        <v>36</v>
      </c>
      <c r="B165" s="51">
        <f>B159*1000</f>
        <v>455750</v>
      </c>
      <c r="C165" s="52"/>
      <c r="D165" s="112">
        <f t="shared" ref="D165:D171" si="35">B165*C165</f>
        <v>0</v>
      </c>
      <c r="E165" s="53">
        <f t="shared" ref="E165:E171" si="36">D165*23/100</f>
        <v>0</v>
      </c>
      <c r="F165" s="54">
        <f t="shared" ref="F165:F171" si="37">D165+E165</f>
        <v>0</v>
      </c>
    </row>
    <row r="166" spans="1:6" x14ac:dyDescent="0.25">
      <c r="A166" s="4" t="s">
        <v>37</v>
      </c>
      <c r="B166" s="5">
        <f>B160*1000</f>
        <v>1062950</v>
      </c>
      <c r="C166" s="6"/>
      <c r="D166" s="120">
        <f t="shared" si="35"/>
        <v>0</v>
      </c>
      <c r="E166" s="7">
        <f t="shared" si="36"/>
        <v>0</v>
      </c>
      <c r="F166" s="8">
        <f t="shared" si="37"/>
        <v>0</v>
      </c>
    </row>
    <row r="167" spans="1:6" x14ac:dyDescent="0.25">
      <c r="A167" s="9" t="s">
        <v>35</v>
      </c>
      <c r="B167" s="13">
        <f>B158*1000</f>
        <v>1518700</v>
      </c>
      <c r="C167" s="10"/>
      <c r="D167" s="113">
        <f t="shared" si="35"/>
        <v>0</v>
      </c>
      <c r="E167" s="11">
        <f t="shared" si="36"/>
        <v>0</v>
      </c>
      <c r="F167" s="12">
        <f t="shared" si="37"/>
        <v>0</v>
      </c>
    </row>
    <row r="168" spans="1:6" x14ac:dyDescent="0.25">
      <c r="A168" s="9" t="s">
        <v>18</v>
      </c>
      <c r="B168" s="10">
        <f>B157*B156</f>
        <v>8472</v>
      </c>
      <c r="C168" s="10"/>
      <c r="D168" s="113">
        <f t="shared" si="35"/>
        <v>0</v>
      </c>
      <c r="E168" s="11">
        <f t="shared" si="36"/>
        <v>0</v>
      </c>
      <c r="F168" s="12">
        <f t="shared" si="37"/>
        <v>0</v>
      </c>
    </row>
    <row r="169" spans="1:6" x14ac:dyDescent="0.25">
      <c r="A169" s="9" t="s">
        <v>19</v>
      </c>
      <c r="B169" s="10">
        <f>B157*B156</f>
        <v>8472</v>
      </c>
      <c r="C169" s="10"/>
      <c r="D169" s="113">
        <f t="shared" si="35"/>
        <v>0</v>
      </c>
      <c r="E169" s="11">
        <f t="shared" si="36"/>
        <v>0</v>
      </c>
      <c r="F169" s="12">
        <f t="shared" si="37"/>
        <v>0</v>
      </c>
    </row>
    <row r="170" spans="1:6" x14ac:dyDescent="0.25">
      <c r="A170" s="9" t="s">
        <v>20</v>
      </c>
      <c r="B170" s="10">
        <f>B155*B156</f>
        <v>108</v>
      </c>
      <c r="C170" s="10"/>
      <c r="D170" s="113">
        <f t="shared" si="35"/>
        <v>0</v>
      </c>
      <c r="E170" s="11">
        <f t="shared" si="36"/>
        <v>0</v>
      </c>
      <c r="F170" s="12">
        <f t="shared" si="37"/>
        <v>0</v>
      </c>
    </row>
    <row r="171" spans="1:6" x14ac:dyDescent="0.25">
      <c r="A171" s="9" t="s">
        <v>21</v>
      </c>
      <c r="B171" s="13">
        <f>B158</f>
        <v>1518.7</v>
      </c>
      <c r="C171" s="10"/>
      <c r="D171" s="113">
        <f t="shared" si="35"/>
        <v>0</v>
      </c>
      <c r="E171" s="11">
        <f t="shared" si="36"/>
        <v>0</v>
      </c>
      <c r="F171" s="12">
        <f t="shared" si="37"/>
        <v>0</v>
      </c>
    </row>
    <row r="172" spans="1:6" x14ac:dyDescent="0.25">
      <c r="A172" s="9" t="s">
        <v>54</v>
      </c>
      <c r="B172" s="14"/>
      <c r="C172" s="10"/>
      <c r="D172" s="113">
        <f>SUM(D165:D171)</f>
        <v>0</v>
      </c>
      <c r="E172" s="11">
        <f>SUM(E165:E171)</f>
        <v>0</v>
      </c>
      <c r="F172" s="12">
        <f>SUM(F165:F171)</f>
        <v>0</v>
      </c>
    </row>
    <row r="173" spans="1:6" ht="23.25" thickBot="1" x14ac:dyDescent="0.3">
      <c r="A173" s="78" t="s">
        <v>55</v>
      </c>
      <c r="B173" s="82"/>
      <c r="C173" s="99"/>
      <c r="D173" s="117"/>
      <c r="E173" s="83"/>
      <c r="F173" s="84">
        <f>F163+F172</f>
        <v>0</v>
      </c>
    </row>
    <row r="174" spans="1:6" x14ac:dyDescent="0.25">
      <c r="A174" s="86"/>
      <c r="B174" s="87"/>
      <c r="C174" s="100"/>
      <c r="D174" s="118"/>
      <c r="E174" s="88"/>
      <c r="F174" s="87"/>
    </row>
    <row r="175" spans="1:6" ht="15.75" thickBot="1" x14ac:dyDescent="0.3">
      <c r="A175" s="86"/>
      <c r="B175" s="87"/>
      <c r="C175" s="100"/>
      <c r="D175" s="118"/>
      <c r="E175" s="88"/>
      <c r="F175" s="87"/>
    </row>
    <row r="176" spans="1:6" x14ac:dyDescent="0.25">
      <c r="A176" s="16" t="s">
        <v>23</v>
      </c>
      <c r="B176" s="17"/>
      <c r="C176" s="100"/>
      <c r="D176" s="118"/>
      <c r="E176" s="88"/>
      <c r="F176" s="87"/>
    </row>
    <row r="177" spans="1:6" x14ac:dyDescent="0.25">
      <c r="A177" s="9" t="s">
        <v>0</v>
      </c>
      <c r="B177" s="74" t="s">
        <v>7</v>
      </c>
      <c r="C177" s="100"/>
      <c r="D177" s="118"/>
      <c r="E177" s="88"/>
      <c r="F177" s="87"/>
    </row>
    <row r="178" spans="1:6" x14ac:dyDescent="0.25">
      <c r="A178" s="9" t="s">
        <v>22</v>
      </c>
      <c r="B178" s="76">
        <v>6</v>
      </c>
      <c r="C178" s="100"/>
      <c r="D178" s="118"/>
      <c r="E178" s="88"/>
      <c r="F178" s="87"/>
    </row>
    <row r="179" spans="1:6" x14ac:dyDescent="0.25">
      <c r="A179" s="9" t="s">
        <v>56</v>
      </c>
      <c r="B179" s="76">
        <v>12</v>
      </c>
      <c r="C179" s="100"/>
      <c r="D179" s="118"/>
      <c r="E179" s="88"/>
      <c r="F179" s="87"/>
    </row>
    <row r="180" spans="1:6" x14ac:dyDescent="0.25">
      <c r="A180" s="9" t="s">
        <v>24</v>
      </c>
      <c r="B180" s="76">
        <v>104</v>
      </c>
      <c r="C180" s="100"/>
      <c r="D180" s="118"/>
      <c r="E180" s="88"/>
      <c r="F180" s="87"/>
    </row>
    <row r="181" spans="1:6" ht="15.75" thickBot="1" x14ac:dyDescent="0.3">
      <c r="A181" s="55" t="s">
        <v>25</v>
      </c>
      <c r="B181" s="77">
        <v>98.19</v>
      </c>
      <c r="C181" s="100"/>
      <c r="D181" s="118"/>
      <c r="E181" s="88"/>
      <c r="F181" s="87"/>
    </row>
    <row r="182" spans="1:6" ht="15.75" thickBot="1" x14ac:dyDescent="0.3"/>
    <row r="183" spans="1:6" s="109" customFormat="1" ht="15.75" thickBot="1" x14ac:dyDescent="0.3">
      <c r="A183" s="69" t="s">
        <v>10</v>
      </c>
      <c r="B183" s="70" t="s">
        <v>27</v>
      </c>
      <c r="C183" s="70" t="s">
        <v>12</v>
      </c>
      <c r="D183" s="116" t="s">
        <v>13</v>
      </c>
      <c r="E183" s="70" t="s">
        <v>14</v>
      </c>
      <c r="F183" s="71" t="s">
        <v>15</v>
      </c>
    </row>
    <row r="184" spans="1:6" x14ac:dyDescent="0.25">
      <c r="A184" s="50" t="s">
        <v>52</v>
      </c>
      <c r="B184" s="51">
        <f>B181</f>
        <v>98.19</v>
      </c>
      <c r="C184" s="6"/>
      <c r="D184" s="127">
        <f>B184*C184</f>
        <v>0</v>
      </c>
      <c r="E184" s="53">
        <f t="shared" ref="E184" si="38">D184*23/100</f>
        <v>0</v>
      </c>
      <c r="F184" s="54">
        <f t="shared" ref="F184" si="39">D184+E184</f>
        <v>0</v>
      </c>
    </row>
    <row r="185" spans="1:6" ht="15.75" thickBot="1" x14ac:dyDescent="0.3">
      <c r="A185" s="66"/>
      <c r="B185" s="65"/>
      <c r="C185" s="96"/>
      <c r="D185" s="110"/>
      <c r="E185" s="65"/>
      <c r="F185" s="67"/>
    </row>
    <row r="186" spans="1:6" x14ac:dyDescent="0.25">
      <c r="A186" s="50" t="s">
        <v>38</v>
      </c>
      <c r="B186" s="51">
        <f>B181*1000</f>
        <v>98190</v>
      </c>
      <c r="C186" s="52"/>
      <c r="D186" s="112">
        <f>B186*C186</f>
        <v>0</v>
      </c>
      <c r="E186" s="53">
        <f>D186*23/100</f>
        <v>0</v>
      </c>
      <c r="F186" s="54">
        <f>D186+E186</f>
        <v>0</v>
      </c>
    </row>
    <row r="187" spans="1:6" x14ac:dyDescent="0.25">
      <c r="A187" s="9" t="s">
        <v>35</v>
      </c>
      <c r="B187" s="5">
        <f>B181*1000</f>
        <v>98190</v>
      </c>
      <c r="C187" s="10"/>
      <c r="D187" s="113">
        <f>B187*C187</f>
        <v>0</v>
      </c>
      <c r="E187" s="11">
        <f>D187*23/100</f>
        <v>0</v>
      </c>
      <c r="F187" s="12">
        <f>D187+E187</f>
        <v>0</v>
      </c>
    </row>
    <row r="188" spans="1:6" x14ac:dyDescent="0.25">
      <c r="A188" s="9" t="s">
        <v>18</v>
      </c>
      <c r="B188" s="10">
        <f>B180*B179</f>
        <v>1248</v>
      </c>
      <c r="C188" s="10"/>
      <c r="D188" s="113">
        <f>B188*C188</f>
        <v>0</v>
      </c>
      <c r="E188" s="11">
        <f>D188*23/100</f>
        <v>0</v>
      </c>
      <c r="F188" s="12">
        <f>D188+E188</f>
        <v>0</v>
      </c>
    </row>
    <row r="189" spans="1:6" x14ac:dyDescent="0.25">
      <c r="A189" s="9" t="s">
        <v>19</v>
      </c>
      <c r="B189" s="10">
        <f>B180*B179</f>
        <v>1248</v>
      </c>
      <c r="C189" s="10"/>
      <c r="D189" s="113">
        <f>B189*C189</f>
        <v>0</v>
      </c>
      <c r="E189" s="11">
        <f>D189*23/100</f>
        <v>0</v>
      </c>
      <c r="F189" s="12">
        <f>D189+E189</f>
        <v>0</v>
      </c>
    </row>
    <row r="190" spans="1:6" x14ac:dyDescent="0.25">
      <c r="A190" s="9" t="s">
        <v>20</v>
      </c>
      <c r="B190" s="10">
        <f>B178*B179</f>
        <v>72</v>
      </c>
      <c r="C190" s="10"/>
      <c r="D190" s="113">
        <f>B190*C190</f>
        <v>0</v>
      </c>
      <c r="E190" s="11">
        <f>D190*23/100</f>
        <v>0</v>
      </c>
      <c r="F190" s="12">
        <f>D190+E190</f>
        <v>0</v>
      </c>
    </row>
    <row r="191" spans="1:6" x14ac:dyDescent="0.25">
      <c r="A191" s="9" t="s">
        <v>21</v>
      </c>
      <c r="B191" s="13">
        <f>B181</f>
        <v>98.19</v>
      </c>
      <c r="C191" s="10"/>
      <c r="D191" s="113">
        <f t="shared" ref="D191" si="40">B191*C191</f>
        <v>0</v>
      </c>
      <c r="E191" s="11">
        <f t="shared" ref="E191" si="41">D191*23/100</f>
        <v>0</v>
      </c>
      <c r="F191" s="12">
        <f t="shared" ref="F191" si="42">D191+E191</f>
        <v>0</v>
      </c>
    </row>
    <row r="192" spans="1:6" x14ac:dyDescent="0.25">
      <c r="A192" s="9" t="s">
        <v>54</v>
      </c>
      <c r="B192" s="14"/>
      <c r="C192" s="10"/>
      <c r="D192" s="113">
        <f>SUM(D186:D191)</f>
        <v>0</v>
      </c>
      <c r="E192" s="11">
        <f>SUM(E186:E191)</f>
        <v>0</v>
      </c>
      <c r="F192" s="12">
        <f>SUM(F186:F191)</f>
        <v>0</v>
      </c>
    </row>
    <row r="193" spans="1:6" ht="23.25" thickBot="1" x14ac:dyDescent="0.3">
      <c r="A193" s="78" t="s">
        <v>55</v>
      </c>
      <c r="B193" s="82"/>
      <c r="C193" s="99"/>
      <c r="D193" s="117"/>
      <c r="E193" s="83"/>
      <c r="F193" s="84">
        <f>F184+F192</f>
        <v>0</v>
      </c>
    </row>
    <row r="194" spans="1:6" ht="15.75" thickBot="1" x14ac:dyDescent="0.3">
      <c r="A194" s="86"/>
      <c r="B194" s="87"/>
      <c r="C194" s="100"/>
      <c r="D194" s="118"/>
      <c r="E194" s="88"/>
      <c r="F194" s="87"/>
    </row>
    <row r="195" spans="1:6" x14ac:dyDescent="0.25">
      <c r="A195" s="16" t="s">
        <v>23</v>
      </c>
      <c r="B195" s="17"/>
      <c r="C195" s="100"/>
      <c r="D195" s="118"/>
      <c r="E195" s="88"/>
      <c r="F195" s="87"/>
    </row>
    <row r="196" spans="1:6" x14ac:dyDescent="0.25">
      <c r="A196" s="9" t="s">
        <v>0</v>
      </c>
      <c r="B196" s="74" t="s">
        <v>39</v>
      </c>
      <c r="C196" s="100"/>
      <c r="D196" s="118"/>
      <c r="E196" s="88"/>
      <c r="F196" s="87"/>
    </row>
    <row r="197" spans="1:6" x14ac:dyDescent="0.25">
      <c r="A197" s="9" t="s">
        <v>22</v>
      </c>
      <c r="B197" s="76">
        <v>1</v>
      </c>
      <c r="C197" s="100"/>
      <c r="D197" s="118"/>
      <c r="E197" s="88"/>
      <c r="F197" s="87"/>
    </row>
    <row r="198" spans="1:6" x14ac:dyDescent="0.25">
      <c r="A198" s="9" t="s">
        <v>56</v>
      </c>
      <c r="B198" s="76">
        <v>12</v>
      </c>
      <c r="C198" s="100"/>
      <c r="D198" s="118"/>
      <c r="E198" s="88"/>
      <c r="F198" s="87"/>
    </row>
    <row r="199" spans="1:6" x14ac:dyDescent="0.25">
      <c r="A199" s="9" t="s">
        <v>24</v>
      </c>
      <c r="B199" s="76">
        <v>1</v>
      </c>
      <c r="C199" s="100"/>
      <c r="D199" s="118"/>
      <c r="E199" s="88"/>
      <c r="F199" s="87"/>
    </row>
    <row r="200" spans="1:6" ht="15.75" thickBot="1" x14ac:dyDescent="0.3">
      <c r="A200" s="55" t="s">
        <v>25</v>
      </c>
      <c r="B200" s="77">
        <v>0.1</v>
      </c>
      <c r="C200" s="100"/>
      <c r="D200" s="118"/>
      <c r="E200" s="88"/>
      <c r="F200" s="87"/>
    </row>
    <row r="201" spans="1:6" ht="15.75" thickBot="1" x14ac:dyDescent="0.3">
      <c r="A201" s="86"/>
      <c r="B201" s="87"/>
      <c r="C201" s="100"/>
      <c r="D201" s="118"/>
      <c r="E201" s="88"/>
      <c r="F201" s="87"/>
    </row>
    <row r="202" spans="1:6" s="109" customFormat="1" ht="15.75" thickBot="1" x14ac:dyDescent="0.3">
      <c r="A202" s="69" t="s">
        <v>10</v>
      </c>
      <c r="B202" s="70" t="s">
        <v>27</v>
      </c>
      <c r="C202" s="70" t="s">
        <v>12</v>
      </c>
      <c r="D202" s="116" t="s">
        <v>13</v>
      </c>
      <c r="E202" s="70" t="s">
        <v>14</v>
      </c>
      <c r="F202" s="71" t="s">
        <v>15</v>
      </c>
    </row>
    <row r="203" spans="1:6" x14ac:dyDescent="0.25">
      <c r="A203" s="50" t="s">
        <v>52</v>
      </c>
      <c r="B203" s="51">
        <f>B200</f>
        <v>0.1</v>
      </c>
      <c r="C203" s="6"/>
      <c r="D203" s="127">
        <f>B203*C203</f>
        <v>0</v>
      </c>
      <c r="E203" s="53">
        <f t="shared" ref="E203" si="43">D203*23/100</f>
        <v>0</v>
      </c>
      <c r="F203" s="54">
        <f t="shared" ref="F203" si="44">D203+E203</f>
        <v>0</v>
      </c>
    </row>
    <row r="204" spans="1:6" ht="15.75" thickBot="1" x14ac:dyDescent="0.3">
      <c r="A204" s="66"/>
      <c r="B204" s="65"/>
      <c r="C204" s="96"/>
      <c r="D204" s="110"/>
      <c r="E204" s="65"/>
      <c r="F204" s="67"/>
    </row>
    <row r="205" spans="1:6" x14ac:dyDescent="0.25">
      <c r="A205" s="50" t="s">
        <v>38</v>
      </c>
      <c r="B205" s="51">
        <f>B200*1000</f>
        <v>100</v>
      </c>
      <c r="C205" s="52"/>
      <c r="D205" s="112">
        <f>B205*C205</f>
        <v>0</v>
      </c>
      <c r="E205" s="53">
        <f>D205*23/100</f>
        <v>0</v>
      </c>
      <c r="F205" s="54">
        <f>D205+E205</f>
        <v>0</v>
      </c>
    </row>
    <row r="206" spans="1:6" x14ac:dyDescent="0.25">
      <c r="A206" s="9" t="s">
        <v>35</v>
      </c>
      <c r="B206" s="5">
        <f>B200*1000</f>
        <v>100</v>
      </c>
      <c r="C206" s="10"/>
      <c r="D206" s="113">
        <f>B206*C206</f>
        <v>0</v>
      </c>
      <c r="E206" s="11">
        <f>D206*23/100</f>
        <v>0</v>
      </c>
      <c r="F206" s="12">
        <f>D206+E206</f>
        <v>0</v>
      </c>
    </row>
    <row r="207" spans="1:6" x14ac:dyDescent="0.25">
      <c r="A207" s="9" t="s">
        <v>18</v>
      </c>
      <c r="B207" s="10">
        <f>B199*B198</f>
        <v>12</v>
      </c>
      <c r="C207" s="10"/>
      <c r="D207" s="113">
        <f>B207*C207</f>
        <v>0</v>
      </c>
      <c r="E207" s="11">
        <f>D207*23/100</f>
        <v>0</v>
      </c>
      <c r="F207" s="12">
        <f>D207+E207</f>
        <v>0</v>
      </c>
    </row>
    <row r="208" spans="1:6" x14ac:dyDescent="0.25">
      <c r="A208" s="9" t="s">
        <v>19</v>
      </c>
      <c r="B208" s="10">
        <f>B199*B198</f>
        <v>12</v>
      </c>
      <c r="C208" s="10"/>
      <c r="D208" s="113">
        <f>B208*C208</f>
        <v>0</v>
      </c>
      <c r="E208" s="11">
        <f>D208*23/100</f>
        <v>0</v>
      </c>
      <c r="F208" s="12">
        <f>D208+E208</f>
        <v>0</v>
      </c>
    </row>
    <row r="209" spans="1:6" x14ac:dyDescent="0.25">
      <c r="A209" s="9" t="s">
        <v>20</v>
      </c>
      <c r="B209" s="10">
        <f>B197*B198</f>
        <v>12</v>
      </c>
      <c r="C209" s="10"/>
      <c r="D209" s="113">
        <f>B209*C209</f>
        <v>0</v>
      </c>
      <c r="E209" s="11">
        <f>D209*23/100</f>
        <v>0</v>
      </c>
      <c r="F209" s="12">
        <f>D209+E209</f>
        <v>0</v>
      </c>
    </row>
    <row r="210" spans="1:6" x14ac:dyDescent="0.25">
      <c r="A210" s="9" t="s">
        <v>21</v>
      </c>
      <c r="B210" s="13">
        <f>B200</f>
        <v>0.1</v>
      </c>
      <c r="C210" s="10"/>
      <c r="D210" s="113">
        <f t="shared" ref="D210" si="45">B210*C210</f>
        <v>0</v>
      </c>
      <c r="E210" s="11">
        <f t="shared" ref="E210" si="46">D210*23/100</f>
        <v>0</v>
      </c>
      <c r="F210" s="12">
        <f t="shared" ref="F210" si="47">D210+E210</f>
        <v>0</v>
      </c>
    </row>
    <row r="211" spans="1:6" x14ac:dyDescent="0.25">
      <c r="A211" s="9" t="s">
        <v>54</v>
      </c>
      <c r="B211" s="14"/>
      <c r="C211" s="10"/>
      <c r="D211" s="113">
        <f>SUM(D205:D210)</f>
        <v>0</v>
      </c>
      <c r="E211" s="11">
        <f>SUM(E205:E210)</f>
        <v>0</v>
      </c>
      <c r="F211" s="12">
        <f>SUM(F205:F210)</f>
        <v>0</v>
      </c>
    </row>
    <row r="212" spans="1:6" ht="23.25" thickBot="1" x14ac:dyDescent="0.3">
      <c r="A212" s="78" t="s">
        <v>55</v>
      </c>
      <c r="B212" s="82"/>
      <c r="C212" s="99"/>
      <c r="D212" s="117"/>
      <c r="E212" s="83"/>
      <c r="F212" s="84">
        <f>F203+F211</f>
        <v>0</v>
      </c>
    </row>
    <row r="214" spans="1:6" ht="15.75" thickBot="1" x14ac:dyDescent="0.3"/>
    <row r="215" spans="1:6" x14ac:dyDescent="0.25">
      <c r="A215" s="43" t="s">
        <v>40</v>
      </c>
      <c r="B215" s="48">
        <f>B197+B178+B155+B135+B113+B94+B69+B46+B26+B6</f>
        <v>226</v>
      </c>
      <c r="C215" s="102"/>
      <c r="D215" s="121"/>
      <c r="E215" s="45"/>
      <c r="F215" s="46"/>
    </row>
    <row r="216" spans="1:6" ht="15.75" thickBot="1" x14ac:dyDescent="0.3">
      <c r="A216" s="33" t="s">
        <v>25</v>
      </c>
      <c r="B216" s="44">
        <f>B9+B29+B49+B72+B97+B116+B138+B158+B181+B200</f>
        <v>31859.819999999996</v>
      </c>
      <c r="C216" s="103"/>
      <c r="D216" s="122"/>
      <c r="E216" s="36"/>
      <c r="F216" s="37"/>
    </row>
    <row r="217" spans="1:6" x14ac:dyDescent="0.25">
      <c r="A217" s="23" t="s">
        <v>42</v>
      </c>
      <c r="B217" s="24">
        <f>D20+D40+D63+D88+D108+D130+D149+D172+D192+D211</f>
        <v>0</v>
      </c>
      <c r="C217" s="104"/>
      <c r="D217" s="123"/>
      <c r="E217" s="26"/>
      <c r="F217" s="27"/>
    </row>
    <row r="218" spans="1:6" x14ac:dyDescent="0.25">
      <c r="A218" s="38" t="s">
        <v>41</v>
      </c>
      <c r="B218" s="39">
        <f>D12+D32+D54+D78+D100+D121+D141+D163+D184+D203</f>
        <v>0</v>
      </c>
      <c r="C218" s="105"/>
      <c r="D218" s="124"/>
      <c r="E218" s="41"/>
      <c r="F218" s="42"/>
    </row>
    <row r="219" spans="1:6" x14ac:dyDescent="0.25">
      <c r="A219" s="28" t="s">
        <v>14</v>
      </c>
      <c r="B219" s="29">
        <f>(B217+B218)*23/100</f>
        <v>0</v>
      </c>
      <c r="C219" s="106"/>
      <c r="D219" s="125"/>
      <c r="E219" s="31"/>
      <c r="F219" s="32"/>
    </row>
    <row r="220" spans="1:6" ht="15.75" thickBot="1" x14ac:dyDescent="0.3">
      <c r="A220" s="33" t="s">
        <v>26</v>
      </c>
      <c r="B220" s="34">
        <f>SUM(B217:B219)</f>
        <v>0</v>
      </c>
      <c r="C220" s="107"/>
      <c r="D220" s="122"/>
      <c r="E220" s="36"/>
      <c r="F220" s="95">
        <f>F21+F41+F64+F89+F109+F131+F150+F173+F193+F212</f>
        <v>0</v>
      </c>
    </row>
    <row r="222" spans="1:6" x14ac:dyDescent="0.25">
      <c r="A222" s="21"/>
      <c r="B222" s="49"/>
      <c r="C222" s="108"/>
      <c r="D222" s="126"/>
      <c r="E222" s="22"/>
      <c r="F222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1"/>
  <sheetViews>
    <sheetView tabSelected="1" topLeftCell="A298" workbookViewId="0">
      <selection activeCell="D72" sqref="D72"/>
    </sheetView>
  </sheetViews>
  <sheetFormatPr defaultRowHeight="15" x14ac:dyDescent="0.25"/>
  <cols>
    <col min="1" max="1" width="47.7109375" customWidth="1"/>
    <col min="2" max="6" width="17.1406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x14ac:dyDescent="0.25">
      <c r="A2" s="18" t="s">
        <v>53</v>
      </c>
    </row>
    <row r="3" spans="1:6" ht="15.75" thickBot="1" x14ac:dyDescent="0.3"/>
    <row r="4" spans="1:6" x14ac:dyDescent="0.25">
      <c r="A4" s="16" t="s">
        <v>23</v>
      </c>
      <c r="B4" s="17"/>
    </row>
    <row r="5" spans="1:6" x14ac:dyDescent="0.25">
      <c r="A5" s="9" t="s">
        <v>0</v>
      </c>
      <c r="B5" s="74" t="s">
        <v>5</v>
      </c>
    </row>
    <row r="6" spans="1:6" x14ac:dyDescent="0.25">
      <c r="A6" s="9" t="s">
        <v>22</v>
      </c>
      <c r="B6" s="76">
        <v>2</v>
      </c>
    </row>
    <row r="7" spans="1:6" x14ac:dyDescent="0.25">
      <c r="A7" s="9" t="s">
        <v>56</v>
      </c>
      <c r="B7" s="76">
        <v>12</v>
      </c>
    </row>
    <row r="8" spans="1:6" x14ac:dyDescent="0.25">
      <c r="A8" s="9" t="s">
        <v>24</v>
      </c>
      <c r="B8" s="76">
        <v>68</v>
      </c>
    </row>
    <row r="9" spans="1:6" ht="15.75" thickBot="1" x14ac:dyDescent="0.3">
      <c r="A9" s="55" t="s">
        <v>25</v>
      </c>
      <c r="B9" s="77">
        <v>55.09</v>
      </c>
    </row>
    <row r="10" spans="1:6" ht="15.75" thickBot="1" x14ac:dyDescent="0.3"/>
    <row r="11" spans="1:6" s="109" customFormat="1" ht="15.75" thickBot="1" x14ac:dyDescent="0.3">
      <c r="A11" s="69" t="s">
        <v>10</v>
      </c>
      <c r="B11" s="70" t="s">
        <v>11</v>
      </c>
      <c r="C11" s="70" t="s">
        <v>12</v>
      </c>
      <c r="D11" s="70" t="s">
        <v>13</v>
      </c>
      <c r="E11" s="70" t="s">
        <v>14</v>
      </c>
      <c r="F11" s="71" t="s">
        <v>15</v>
      </c>
    </row>
    <row r="12" spans="1:6" x14ac:dyDescent="0.25">
      <c r="A12" s="50" t="s">
        <v>52</v>
      </c>
      <c r="B12" s="51">
        <f>B9</f>
        <v>55.09</v>
      </c>
      <c r="C12" s="52"/>
      <c r="D12" s="7">
        <f>B12*C12</f>
        <v>0</v>
      </c>
      <c r="E12" s="53">
        <f t="shared" ref="E12" si="0">D12*23/100</f>
        <v>0</v>
      </c>
      <c r="F12" s="54">
        <f t="shared" ref="F12" si="1">D12+E12</f>
        <v>0</v>
      </c>
    </row>
    <row r="13" spans="1:6" ht="15.75" thickBot="1" x14ac:dyDescent="0.3">
      <c r="A13" s="89"/>
      <c r="B13" s="90"/>
      <c r="C13" s="90"/>
      <c r="D13" s="90"/>
      <c r="E13" s="90"/>
      <c r="F13" s="91"/>
    </row>
    <row r="14" spans="1:6" x14ac:dyDescent="0.25">
      <c r="A14" s="4" t="s">
        <v>16</v>
      </c>
      <c r="B14" s="5">
        <f>B9</f>
        <v>55.09</v>
      </c>
      <c r="C14" s="6"/>
      <c r="D14" s="7">
        <f t="shared" ref="D14:D19" si="2">B14*C14</f>
        <v>0</v>
      </c>
      <c r="E14" s="7">
        <f t="shared" ref="E14:E19" si="3">D14*23/100</f>
        <v>0</v>
      </c>
      <c r="F14" s="8">
        <f t="shared" ref="F14:F19" si="4">D14+E14</f>
        <v>0</v>
      </c>
    </row>
    <row r="15" spans="1:6" x14ac:dyDescent="0.25">
      <c r="A15" s="9" t="s">
        <v>17</v>
      </c>
      <c r="B15" s="5">
        <f>B9</f>
        <v>55.09</v>
      </c>
      <c r="C15" s="10"/>
      <c r="D15" s="11">
        <f t="shared" si="2"/>
        <v>0</v>
      </c>
      <c r="E15" s="11">
        <f t="shared" si="3"/>
        <v>0</v>
      </c>
      <c r="F15" s="12">
        <f t="shared" si="4"/>
        <v>0</v>
      </c>
    </row>
    <row r="16" spans="1:6" x14ac:dyDescent="0.25">
      <c r="A16" s="9" t="s">
        <v>18</v>
      </c>
      <c r="B16" s="10">
        <f>B8*B7</f>
        <v>816</v>
      </c>
      <c r="C16" s="10"/>
      <c r="D16" s="11">
        <f t="shared" si="2"/>
        <v>0</v>
      </c>
      <c r="E16" s="11">
        <f t="shared" si="3"/>
        <v>0</v>
      </c>
      <c r="F16" s="12">
        <f t="shared" si="4"/>
        <v>0</v>
      </c>
    </row>
    <row r="17" spans="1:6" x14ac:dyDescent="0.25">
      <c r="A17" s="9" t="s">
        <v>19</v>
      </c>
      <c r="B17" s="10">
        <f>B8*B7</f>
        <v>816</v>
      </c>
      <c r="C17" s="10"/>
      <c r="D17" s="11">
        <f t="shared" si="2"/>
        <v>0</v>
      </c>
      <c r="E17" s="11">
        <f t="shared" si="3"/>
        <v>0</v>
      </c>
      <c r="F17" s="12">
        <f t="shared" si="4"/>
        <v>0</v>
      </c>
    </row>
    <row r="18" spans="1:6" x14ac:dyDescent="0.25">
      <c r="A18" s="9" t="s">
        <v>20</v>
      </c>
      <c r="B18" s="10">
        <f>B6*B7</f>
        <v>24</v>
      </c>
      <c r="C18" s="10"/>
      <c r="D18" s="11">
        <f t="shared" si="2"/>
        <v>0</v>
      </c>
      <c r="E18" s="11">
        <f t="shared" si="3"/>
        <v>0</v>
      </c>
      <c r="F18" s="12">
        <f t="shared" si="4"/>
        <v>0</v>
      </c>
    </row>
    <row r="19" spans="1:6" x14ac:dyDescent="0.25">
      <c r="A19" s="9" t="s">
        <v>21</v>
      </c>
      <c r="B19" s="13">
        <f>B9</f>
        <v>55.09</v>
      </c>
      <c r="C19" s="10"/>
      <c r="D19" s="11">
        <f t="shared" si="2"/>
        <v>0</v>
      </c>
      <c r="E19" s="11">
        <f t="shared" si="3"/>
        <v>0</v>
      </c>
      <c r="F19" s="12">
        <f t="shared" si="4"/>
        <v>0</v>
      </c>
    </row>
    <row r="20" spans="1:6" x14ac:dyDescent="0.25">
      <c r="A20" s="9" t="s">
        <v>54</v>
      </c>
      <c r="B20" s="14"/>
      <c r="C20" s="14"/>
      <c r="D20" s="11">
        <f>SUM(D14:D19)</f>
        <v>0</v>
      </c>
      <c r="E20" s="11">
        <f>SUM(E14:E19)</f>
        <v>0</v>
      </c>
      <c r="F20" s="12">
        <f>SUM(F14:F19)</f>
        <v>0</v>
      </c>
    </row>
    <row r="21" spans="1:6" ht="23.25" thickBot="1" x14ac:dyDescent="0.3">
      <c r="A21" s="78" t="s">
        <v>55</v>
      </c>
      <c r="B21" s="82"/>
      <c r="C21" s="83"/>
      <c r="D21" s="83"/>
      <c r="E21" s="83"/>
      <c r="F21" s="84">
        <f>F12+F20</f>
        <v>0</v>
      </c>
    </row>
    <row r="22" spans="1:6" x14ac:dyDescent="0.25">
      <c r="A22" s="86"/>
      <c r="B22" s="87"/>
      <c r="C22" s="88"/>
      <c r="D22" s="88"/>
      <c r="E22" s="88"/>
      <c r="F22" s="87"/>
    </row>
    <row r="23" spans="1:6" ht="15.75" thickBot="1" x14ac:dyDescent="0.3">
      <c r="A23" s="86"/>
      <c r="B23" s="87"/>
      <c r="C23" s="88"/>
      <c r="D23" s="88"/>
      <c r="E23" s="88"/>
      <c r="F23" s="87"/>
    </row>
    <row r="24" spans="1:6" x14ac:dyDescent="0.25">
      <c r="A24" s="16" t="s">
        <v>23</v>
      </c>
      <c r="B24" s="17"/>
      <c r="C24" s="88"/>
      <c r="D24" s="88"/>
      <c r="E24" s="88"/>
      <c r="F24" s="87"/>
    </row>
    <row r="25" spans="1:6" x14ac:dyDescent="0.25">
      <c r="A25" s="9" t="s">
        <v>0</v>
      </c>
      <c r="B25" s="74" t="s">
        <v>4</v>
      </c>
      <c r="C25" s="88"/>
      <c r="D25" s="88"/>
      <c r="E25" s="88"/>
      <c r="F25" s="87"/>
    </row>
    <row r="26" spans="1:6" x14ac:dyDescent="0.25">
      <c r="A26" s="9" t="s">
        <v>22</v>
      </c>
      <c r="B26" s="76">
        <v>6</v>
      </c>
      <c r="C26" s="88"/>
      <c r="D26" s="88"/>
      <c r="E26" s="88"/>
      <c r="F26" s="87"/>
    </row>
    <row r="27" spans="1:6" x14ac:dyDescent="0.25">
      <c r="A27" s="9" t="s">
        <v>56</v>
      </c>
      <c r="B27" s="76">
        <v>12</v>
      </c>
      <c r="C27" s="88"/>
      <c r="D27" s="88"/>
      <c r="E27" s="88"/>
      <c r="F27" s="87"/>
    </row>
    <row r="28" spans="1:6" x14ac:dyDescent="0.25">
      <c r="A28" s="9" t="s">
        <v>24</v>
      </c>
      <c r="B28" s="76">
        <v>341</v>
      </c>
      <c r="C28" s="88"/>
      <c r="D28" s="88"/>
      <c r="E28" s="88"/>
      <c r="F28" s="87"/>
    </row>
    <row r="29" spans="1:6" ht="15.75" thickBot="1" x14ac:dyDescent="0.3">
      <c r="A29" s="55" t="s">
        <v>25</v>
      </c>
      <c r="B29" s="77">
        <v>470.3</v>
      </c>
      <c r="C29" s="88"/>
      <c r="D29" s="88"/>
      <c r="E29" s="88"/>
      <c r="F29" s="87"/>
    </row>
    <row r="30" spans="1:6" ht="15.75" thickBot="1" x14ac:dyDescent="0.3"/>
    <row r="31" spans="1:6" ht="15.75" thickBot="1" x14ac:dyDescent="0.3">
      <c r="A31" s="1" t="s">
        <v>10</v>
      </c>
      <c r="B31" s="2" t="s">
        <v>11</v>
      </c>
      <c r="C31" s="2" t="s">
        <v>12</v>
      </c>
      <c r="D31" s="2" t="s">
        <v>13</v>
      </c>
      <c r="E31" s="2" t="s">
        <v>14</v>
      </c>
      <c r="F31" s="3" t="s">
        <v>15</v>
      </c>
    </row>
    <row r="32" spans="1:6" x14ac:dyDescent="0.25">
      <c r="A32" s="50" t="s">
        <v>52</v>
      </c>
      <c r="B32" s="51">
        <f>B29</f>
        <v>470.3</v>
      </c>
      <c r="C32" s="52"/>
      <c r="D32" s="7">
        <f>B32*C32</f>
        <v>0</v>
      </c>
      <c r="E32" s="53">
        <f t="shared" ref="E32" si="5">D32*23/100</f>
        <v>0</v>
      </c>
      <c r="F32" s="54">
        <f t="shared" ref="F32" si="6">D32+E32</f>
        <v>0</v>
      </c>
    </row>
    <row r="33" spans="1:6" ht="15.75" thickBot="1" x14ac:dyDescent="0.3">
      <c r="A33" s="89"/>
      <c r="B33" s="90"/>
      <c r="C33" s="90"/>
      <c r="D33" s="90"/>
      <c r="E33" s="90"/>
      <c r="F33" s="91"/>
    </row>
    <row r="34" spans="1:6" x14ac:dyDescent="0.25">
      <c r="A34" s="4" t="s">
        <v>16</v>
      </c>
      <c r="B34" s="5">
        <f>B29</f>
        <v>470.3</v>
      </c>
      <c r="C34" s="6"/>
      <c r="D34" s="7">
        <f t="shared" ref="D34:D39" si="7">B34*C34</f>
        <v>0</v>
      </c>
      <c r="E34" s="7">
        <f t="shared" ref="E34:E39" si="8">D34*23/100</f>
        <v>0</v>
      </c>
      <c r="F34" s="8">
        <f t="shared" ref="F34:F39" si="9">D34+E34</f>
        <v>0</v>
      </c>
    </row>
    <row r="35" spans="1:6" x14ac:dyDescent="0.25">
      <c r="A35" s="9" t="s">
        <v>17</v>
      </c>
      <c r="B35" s="13">
        <f>B29</f>
        <v>470.3</v>
      </c>
      <c r="C35" s="10"/>
      <c r="D35" s="11">
        <f t="shared" si="7"/>
        <v>0</v>
      </c>
      <c r="E35" s="11">
        <f t="shared" si="8"/>
        <v>0</v>
      </c>
      <c r="F35" s="12">
        <f t="shared" si="9"/>
        <v>0</v>
      </c>
    </row>
    <row r="36" spans="1:6" x14ac:dyDescent="0.25">
      <c r="A36" s="9" t="s">
        <v>18</v>
      </c>
      <c r="B36" s="10">
        <f>B28*B27</f>
        <v>4092</v>
      </c>
      <c r="C36" s="10"/>
      <c r="D36" s="11">
        <f t="shared" si="7"/>
        <v>0</v>
      </c>
      <c r="E36" s="11">
        <f t="shared" si="8"/>
        <v>0</v>
      </c>
      <c r="F36" s="12">
        <f t="shared" si="9"/>
        <v>0</v>
      </c>
    </row>
    <row r="37" spans="1:6" x14ac:dyDescent="0.25">
      <c r="A37" s="9" t="s">
        <v>19</v>
      </c>
      <c r="B37" s="10">
        <f>B28*B27</f>
        <v>4092</v>
      </c>
      <c r="C37" s="10"/>
      <c r="D37" s="11">
        <f t="shared" si="7"/>
        <v>0</v>
      </c>
      <c r="E37" s="11">
        <f t="shared" si="8"/>
        <v>0</v>
      </c>
      <c r="F37" s="12">
        <f t="shared" si="9"/>
        <v>0</v>
      </c>
    </row>
    <row r="38" spans="1:6" x14ac:dyDescent="0.25">
      <c r="A38" s="9" t="s">
        <v>20</v>
      </c>
      <c r="B38" s="10">
        <f>B26*B27</f>
        <v>72</v>
      </c>
      <c r="C38" s="10"/>
      <c r="D38" s="11">
        <f t="shared" si="7"/>
        <v>0</v>
      </c>
      <c r="E38" s="11">
        <f t="shared" si="8"/>
        <v>0</v>
      </c>
      <c r="F38" s="12">
        <f t="shared" si="9"/>
        <v>0</v>
      </c>
    </row>
    <row r="39" spans="1:6" x14ac:dyDescent="0.25">
      <c r="A39" s="9" t="s">
        <v>21</v>
      </c>
      <c r="B39" s="13">
        <f>B29</f>
        <v>470.3</v>
      </c>
      <c r="C39" s="10"/>
      <c r="D39" s="11">
        <f t="shared" si="7"/>
        <v>0</v>
      </c>
      <c r="E39" s="11">
        <f t="shared" si="8"/>
        <v>0</v>
      </c>
      <c r="F39" s="12">
        <f t="shared" si="9"/>
        <v>0</v>
      </c>
    </row>
    <row r="40" spans="1:6" x14ac:dyDescent="0.25">
      <c r="A40" s="9" t="s">
        <v>54</v>
      </c>
      <c r="B40" s="14"/>
      <c r="C40" s="14"/>
      <c r="D40" s="11">
        <f>SUM(D34:D39)</f>
        <v>0</v>
      </c>
      <c r="E40" s="11">
        <f>SUM(E34:E39)</f>
        <v>0</v>
      </c>
      <c r="F40" s="12">
        <f>SUM(F34:F39)</f>
        <v>0</v>
      </c>
    </row>
    <row r="41" spans="1:6" ht="23.25" thickBot="1" x14ac:dyDescent="0.3">
      <c r="A41" s="78" t="s">
        <v>55</v>
      </c>
      <c r="B41" s="82"/>
      <c r="C41" s="83"/>
      <c r="D41" s="83"/>
      <c r="E41" s="83"/>
      <c r="F41" s="84">
        <f>F32+F40</f>
        <v>0</v>
      </c>
    </row>
    <row r="42" spans="1:6" ht="15.75" thickBot="1" x14ac:dyDescent="0.3">
      <c r="A42" s="86"/>
      <c r="B42" s="87"/>
      <c r="C42" s="88"/>
      <c r="D42" s="88"/>
      <c r="E42" s="88"/>
      <c r="F42" s="87"/>
    </row>
    <row r="43" spans="1:6" x14ac:dyDescent="0.25">
      <c r="A43" s="16" t="s">
        <v>23</v>
      </c>
      <c r="B43" s="17"/>
      <c r="C43" s="88"/>
      <c r="D43" s="88"/>
      <c r="E43" s="88"/>
      <c r="F43" s="87"/>
    </row>
    <row r="44" spans="1:6" x14ac:dyDescent="0.25">
      <c r="A44" s="9" t="s">
        <v>0</v>
      </c>
      <c r="B44" s="74" t="s">
        <v>8</v>
      </c>
      <c r="C44" s="88"/>
      <c r="D44" s="88"/>
      <c r="E44" s="88"/>
      <c r="F44" s="87"/>
    </row>
    <row r="45" spans="1:6" x14ac:dyDescent="0.25">
      <c r="A45" s="9" t="s">
        <v>22</v>
      </c>
      <c r="B45" s="76">
        <v>3</v>
      </c>
      <c r="C45" s="88"/>
      <c r="D45" s="88"/>
      <c r="E45" s="88"/>
      <c r="F45" s="87"/>
    </row>
    <row r="46" spans="1:6" x14ac:dyDescent="0.25">
      <c r="A46" s="9" t="s">
        <v>57</v>
      </c>
      <c r="B46" s="76">
        <v>6</v>
      </c>
      <c r="C46" s="88"/>
      <c r="D46" s="88"/>
      <c r="E46" s="88"/>
      <c r="F46" s="87"/>
    </row>
    <row r="47" spans="1:6" x14ac:dyDescent="0.25">
      <c r="A47" s="9" t="s">
        <v>24</v>
      </c>
      <c r="B47" s="76">
        <v>1610</v>
      </c>
      <c r="C47" s="88"/>
      <c r="D47" s="88"/>
      <c r="E47" s="88"/>
      <c r="F47" s="87"/>
    </row>
    <row r="48" spans="1:6" x14ac:dyDescent="0.25">
      <c r="A48" s="9" t="s">
        <v>25</v>
      </c>
      <c r="B48" s="76">
        <f>SUM(B49:B51)</f>
        <v>2799.6032</v>
      </c>
      <c r="C48" s="88"/>
      <c r="D48" s="88"/>
      <c r="E48" s="88"/>
      <c r="F48" s="87"/>
    </row>
    <row r="49" spans="1:6" x14ac:dyDescent="0.25">
      <c r="A49" s="9" t="s">
        <v>31</v>
      </c>
      <c r="B49" s="76">
        <f>2830.84*0.4</f>
        <v>1132.336</v>
      </c>
      <c r="C49" s="88"/>
      <c r="D49" s="88"/>
      <c r="E49" s="88"/>
      <c r="F49" s="87"/>
    </row>
    <row r="50" spans="1:6" x14ac:dyDescent="0.25">
      <c r="A50" s="9" t="s">
        <v>32</v>
      </c>
      <c r="B50" s="76">
        <f>772.58*0.4</f>
        <v>309.03200000000004</v>
      </c>
      <c r="C50" s="88"/>
      <c r="D50" s="88"/>
      <c r="E50" s="88"/>
      <c r="F50" s="87"/>
    </row>
    <row r="51" spans="1:6" ht="15.75" thickBot="1" x14ac:dyDescent="0.3">
      <c r="A51" s="55" t="s">
        <v>33</v>
      </c>
      <c r="B51" s="77">
        <f>3395.588*0.4</f>
        <v>1358.2352000000001</v>
      </c>
      <c r="C51" s="88"/>
      <c r="D51" s="88"/>
      <c r="E51" s="88"/>
      <c r="F51" s="87"/>
    </row>
    <row r="52" spans="1:6" ht="15.75" thickBot="1" x14ac:dyDescent="0.3">
      <c r="A52" s="72"/>
      <c r="B52" s="96"/>
      <c r="C52" s="88"/>
      <c r="D52" s="88"/>
      <c r="E52" s="88"/>
      <c r="F52" s="87"/>
    </row>
    <row r="53" spans="1:6" ht="15.75" thickBot="1" x14ac:dyDescent="0.3">
      <c r="A53" s="1" t="s">
        <v>10</v>
      </c>
      <c r="B53" s="2" t="s">
        <v>27</v>
      </c>
      <c r="C53" s="2" t="s">
        <v>12</v>
      </c>
      <c r="D53" s="2" t="s">
        <v>13</v>
      </c>
      <c r="E53" s="2" t="s">
        <v>14</v>
      </c>
      <c r="F53" s="3" t="s">
        <v>15</v>
      </c>
    </row>
    <row r="54" spans="1:6" x14ac:dyDescent="0.25">
      <c r="A54" s="50" t="s">
        <v>52</v>
      </c>
      <c r="B54" s="51">
        <f>B48</f>
        <v>2799.6032</v>
      </c>
      <c r="C54" s="52"/>
      <c r="D54" s="7">
        <f>B54*C54</f>
        <v>0</v>
      </c>
      <c r="E54" s="53">
        <f t="shared" ref="E54" si="10">D54*23/100</f>
        <v>0</v>
      </c>
      <c r="F54" s="54">
        <f t="shared" ref="F54" si="11">D54+E54</f>
        <v>0</v>
      </c>
    </row>
    <row r="55" spans="1:6" ht="15.75" thickBot="1" x14ac:dyDescent="0.3">
      <c r="A55" s="89"/>
      <c r="B55" s="90"/>
      <c r="C55" s="90"/>
      <c r="D55" s="90"/>
      <c r="E55" s="90"/>
      <c r="F55" s="91"/>
    </row>
    <row r="56" spans="1:6" x14ac:dyDescent="0.25">
      <c r="A56" s="4" t="s">
        <v>28</v>
      </c>
      <c r="B56" s="5">
        <f>B49</f>
        <v>1132.336</v>
      </c>
      <c r="C56" s="6"/>
      <c r="D56" s="7">
        <f t="shared" ref="D56:D63" si="12">B56*C56</f>
        <v>0</v>
      </c>
      <c r="E56" s="7">
        <f t="shared" ref="E56:E63" si="13">D56*23/100</f>
        <v>0</v>
      </c>
      <c r="F56" s="8">
        <f t="shared" ref="F56:F63" si="14">D56+E56</f>
        <v>0</v>
      </c>
    </row>
    <row r="57" spans="1:6" x14ac:dyDescent="0.25">
      <c r="A57" s="4" t="s">
        <v>29</v>
      </c>
      <c r="B57" s="5">
        <f>B50</f>
        <v>309.03200000000004</v>
      </c>
      <c r="C57" s="6"/>
      <c r="D57" s="7">
        <f t="shared" si="12"/>
        <v>0</v>
      </c>
      <c r="E57" s="7">
        <f t="shared" si="13"/>
        <v>0</v>
      </c>
      <c r="F57" s="8">
        <f t="shared" si="14"/>
        <v>0</v>
      </c>
    </row>
    <row r="58" spans="1:6" x14ac:dyDescent="0.25">
      <c r="A58" s="4" t="s">
        <v>30</v>
      </c>
      <c r="B58" s="5">
        <f>B51</f>
        <v>1358.2352000000001</v>
      </c>
      <c r="C58" s="6"/>
      <c r="D58" s="7">
        <f t="shared" si="12"/>
        <v>0</v>
      </c>
      <c r="E58" s="7">
        <f t="shared" si="13"/>
        <v>0</v>
      </c>
      <c r="F58" s="8">
        <f t="shared" si="14"/>
        <v>0</v>
      </c>
    </row>
    <row r="59" spans="1:6" x14ac:dyDescent="0.25">
      <c r="A59" s="9" t="s">
        <v>17</v>
      </c>
      <c r="B59" s="13">
        <f>B48</f>
        <v>2799.6032</v>
      </c>
      <c r="C59" s="10"/>
      <c r="D59" s="11">
        <f t="shared" si="12"/>
        <v>0</v>
      </c>
      <c r="E59" s="11">
        <f t="shared" si="13"/>
        <v>0</v>
      </c>
      <c r="F59" s="12">
        <f t="shared" si="14"/>
        <v>0</v>
      </c>
    </row>
    <row r="60" spans="1:6" x14ac:dyDescent="0.25">
      <c r="A60" s="9" t="s">
        <v>18</v>
      </c>
      <c r="B60" s="10">
        <f>B47*B46</f>
        <v>9660</v>
      </c>
      <c r="C60" s="10"/>
      <c r="D60" s="11">
        <f t="shared" si="12"/>
        <v>0</v>
      </c>
      <c r="E60" s="11">
        <f t="shared" si="13"/>
        <v>0</v>
      </c>
      <c r="F60" s="12">
        <f t="shared" si="14"/>
        <v>0</v>
      </c>
    </row>
    <row r="61" spans="1:6" x14ac:dyDescent="0.25">
      <c r="A61" s="9" t="s">
        <v>19</v>
      </c>
      <c r="B61" s="10">
        <f>B47*B46</f>
        <v>9660</v>
      </c>
      <c r="C61" s="10"/>
      <c r="D61" s="11">
        <f t="shared" si="12"/>
        <v>0</v>
      </c>
      <c r="E61" s="11">
        <f t="shared" si="13"/>
        <v>0</v>
      </c>
      <c r="F61" s="12">
        <f t="shared" si="14"/>
        <v>0</v>
      </c>
    </row>
    <row r="62" spans="1:6" x14ac:dyDescent="0.25">
      <c r="A62" s="9" t="s">
        <v>20</v>
      </c>
      <c r="B62" s="10">
        <f>B45*B46</f>
        <v>18</v>
      </c>
      <c r="C62" s="10"/>
      <c r="D62" s="11">
        <f t="shared" si="12"/>
        <v>0</v>
      </c>
      <c r="E62" s="11">
        <f t="shared" si="13"/>
        <v>0</v>
      </c>
      <c r="F62" s="12">
        <f t="shared" si="14"/>
        <v>0</v>
      </c>
    </row>
    <row r="63" spans="1:6" x14ac:dyDescent="0.25">
      <c r="A63" s="9" t="s">
        <v>21</v>
      </c>
      <c r="B63" s="13">
        <f>B48</f>
        <v>2799.6032</v>
      </c>
      <c r="C63" s="10"/>
      <c r="D63" s="11">
        <f t="shared" si="12"/>
        <v>0</v>
      </c>
      <c r="E63" s="11">
        <f t="shared" si="13"/>
        <v>0</v>
      </c>
      <c r="F63" s="12">
        <f t="shared" si="14"/>
        <v>0</v>
      </c>
    </row>
    <row r="64" spans="1:6" x14ac:dyDescent="0.25">
      <c r="A64" s="9" t="s">
        <v>54</v>
      </c>
      <c r="B64" s="14"/>
      <c r="C64" s="14"/>
      <c r="D64" s="11">
        <f>SUM(D56:D63)</f>
        <v>0</v>
      </c>
      <c r="E64" s="11">
        <f>SUM(E56:E63)</f>
        <v>0</v>
      </c>
      <c r="F64" s="12">
        <f>SUM(F56:F63)</f>
        <v>0</v>
      </c>
    </row>
    <row r="65" spans="1:6" ht="23.25" thickBot="1" x14ac:dyDescent="0.3">
      <c r="A65" s="78" t="s">
        <v>59</v>
      </c>
      <c r="B65" s="82"/>
      <c r="C65" s="83"/>
      <c r="D65" s="83"/>
      <c r="E65" s="83"/>
      <c r="F65" s="84">
        <f>F54+F64</f>
        <v>0</v>
      </c>
    </row>
    <row r="66" spans="1:6" x14ac:dyDescent="0.25">
      <c r="A66" s="86"/>
      <c r="B66" s="87"/>
      <c r="C66" s="88"/>
      <c r="D66" s="88"/>
      <c r="E66" s="88"/>
      <c r="F66" s="87"/>
    </row>
    <row r="67" spans="1:6" ht="15.75" thickBot="1" x14ac:dyDescent="0.3">
      <c r="A67" s="86"/>
      <c r="B67" s="87"/>
      <c r="C67" s="88"/>
      <c r="D67" s="88"/>
      <c r="E67" s="88"/>
      <c r="F67" s="87"/>
    </row>
    <row r="68" spans="1:6" x14ac:dyDescent="0.25">
      <c r="A68" s="16" t="s">
        <v>23</v>
      </c>
      <c r="B68" s="17"/>
      <c r="C68" s="88"/>
      <c r="D68" s="88"/>
      <c r="E68" s="88"/>
      <c r="F68" s="87"/>
    </row>
    <row r="69" spans="1:6" x14ac:dyDescent="0.25">
      <c r="A69" s="9" t="s">
        <v>0</v>
      </c>
      <c r="B69" s="74" t="s">
        <v>8</v>
      </c>
      <c r="C69" s="88"/>
      <c r="D69" s="88"/>
      <c r="E69" s="88"/>
      <c r="F69" s="87"/>
    </row>
    <row r="70" spans="1:6" x14ac:dyDescent="0.25">
      <c r="A70" s="9" t="s">
        <v>22</v>
      </c>
      <c r="B70" s="76">
        <v>3</v>
      </c>
      <c r="C70" s="88"/>
      <c r="D70" s="88"/>
      <c r="E70" s="88"/>
      <c r="F70" s="87"/>
    </row>
    <row r="71" spans="1:6" x14ac:dyDescent="0.25">
      <c r="A71" s="9" t="s">
        <v>60</v>
      </c>
      <c r="B71" s="76">
        <v>6</v>
      </c>
      <c r="C71" s="88"/>
      <c r="D71" s="88"/>
      <c r="E71" s="88"/>
      <c r="F71" s="87"/>
    </row>
    <row r="72" spans="1:6" x14ac:dyDescent="0.25">
      <c r="A72" s="9" t="s">
        <v>24</v>
      </c>
      <c r="B72" s="76">
        <v>1610</v>
      </c>
      <c r="C72" s="88"/>
      <c r="D72" s="88"/>
      <c r="E72" s="88"/>
      <c r="F72" s="87"/>
    </row>
    <row r="73" spans="1:6" x14ac:dyDescent="0.25">
      <c r="A73" s="9" t="s">
        <v>25</v>
      </c>
      <c r="B73" s="76">
        <f>SUM(B74:B76)</f>
        <v>4199.4048000000003</v>
      </c>
      <c r="C73" s="88"/>
      <c r="D73" s="88"/>
      <c r="E73" s="88"/>
      <c r="F73" s="87"/>
    </row>
    <row r="74" spans="1:6" x14ac:dyDescent="0.25">
      <c r="A74" s="9" t="s">
        <v>31</v>
      </c>
      <c r="B74" s="76">
        <f>2830.84*0.6</f>
        <v>1698.5040000000001</v>
      </c>
      <c r="C74" s="88"/>
      <c r="D74" s="88"/>
      <c r="E74" s="88"/>
      <c r="F74" s="87"/>
    </row>
    <row r="75" spans="1:6" x14ac:dyDescent="0.25">
      <c r="A75" s="9" t="s">
        <v>32</v>
      </c>
      <c r="B75" s="76">
        <f>772.58*0.6</f>
        <v>463.548</v>
      </c>
      <c r="C75" s="88"/>
      <c r="D75" s="88"/>
      <c r="E75" s="88"/>
      <c r="F75" s="87"/>
    </row>
    <row r="76" spans="1:6" ht="15.75" thickBot="1" x14ac:dyDescent="0.3">
      <c r="A76" s="55" t="s">
        <v>33</v>
      </c>
      <c r="B76" s="77">
        <f>3395.588*0.6</f>
        <v>2037.3528000000001</v>
      </c>
      <c r="C76" s="88"/>
      <c r="D76" s="88"/>
      <c r="E76" s="88"/>
      <c r="F76" s="87"/>
    </row>
    <row r="77" spans="1:6" ht="15.75" thickBot="1" x14ac:dyDescent="0.3">
      <c r="A77" s="72"/>
      <c r="B77" s="96"/>
      <c r="C77" s="88"/>
      <c r="D77" s="88"/>
      <c r="E77" s="88"/>
      <c r="F77" s="87"/>
    </row>
    <row r="78" spans="1:6" ht="15.75" thickBot="1" x14ac:dyDescent="0.3">
      <c r="A78" s="1" t="s">
        <v>10</v>
      </c>
      <c r="B78" s="2" t="s">
        <v>27</v>
      </c>
      <c r="C78" s="2" t="s">
        <v>12</v>
      </c>
      <c r="D78" s="2" t="s">
        <v>13</v>
      </c>
      <c r="E78" s="2" t="s">
        <v>14</v>
      </c>
      <c r="F78" s="3" t="s">
        <v>15</v>
      </c>
    </row>
    <row r="79" spans="1:6" x14ac:dyDescent="0.25">
      <c r="A79" s="50" t="s">
        <v>52</v>
      </c>
      <c r="B79" s="51">
        <f>B73</f>
        <v>4199.4048000000003</v>
      </c>
      <c r="C79" s="52"/>
      <c r="D79" s="7">
        <f>B79*C79</f>
        <v>0</v>
      </c>
      <c r="E79" s="53">
        <f t="shared" ref="E79" si="15">D79*23/100</f>
        <v>0</v>
      </c>
      <c r="F79" s="54">
        <f t="shared" ref="F79" si="16">D79+E79</f>
        <v>0</v>
      </c>
    </row>
    <row r="80" spans="1:6" ht="15.75" thickBot="1" x14ac:dyDescent="0.3">
      <c r="A80" s="89"/>
      <c r="B80" s="90"/>
      <c r="C80" s="90"/>
      <c r="D80" s="90"/>
      <c r="E80" s="90"/>
      <c r="F80" s="91"/>
    </row>
    <row r="81" spans="1:6" x14ac:dyDescent="0.25">
      <c r="A81" s="4" t="s">
        <v>28</v>
      </c>
      <c r="B81" s="5">
        <f>B74</f>
        <v>1698.5040000000001</v>
      </c>
      <c r="C81" s="6"/>
      <c r="D81" s="7">
        <f t="shared" ref="D81:D88" si="17">B81*C81</f>
        <v>0</v>
      </c>
      <c r="E81" s="7">
        <f t="shared" ref="E81:E88" si="18">D81*23/100</f>
        <v>0</v>
      </c>
      <c r="F81" s="8">
        <f t="shared" ref="F81:F88" si="19">D81+E81</f>
        <v>0</v>
      </c>
    </row>
    <row r="82" spans="1:6" x14ac:dyDescent="0.25">
      <c r="A82" s="4" t="s">
        <v>29</v>
      </c>
      <c r="B82" s="5">
        <f>B75</f>
        <v>463.548</v>
      </c>
      <c r="C82" s="6"/>
      <c r="D82" s="7">
        <f t="shared" si="17"/>
        <v>0</v>
      </c>
      <c r="E82" s="7">
        <f t="shared" si="18"/>
        <v>0</v>
      </c>
      <c r="F82" s="8">
        <f t="shared" si="19"/>
        <v>0</v>
      </c>
    </row>
    <row r="83" spans="1:6" x14ac:dyDescent="0.25">
      <c r="A83" s="4" t="s">
        <v>30</v>
      </c>
      <c r="B83" s="5">
        <f>B76</f>
        <v>2037.3528000000001</v>
      </c>
      <c r="C83" s="6"/>
      <c r="D83" s="7">
        <f t="shared" si="17"/>
        <v>0</v>
      </c>
      <c r="E83" s="7">
        <f t="shared" si="18"/>
        <v>0</v>
      </c>
      <c r="F83" s="8">
        <f t="shared" si="19"/>
        <v>0</v>
      </c>
    </row>
    <row r="84" spans="1:6" x14ac:dyDescent="0.25">
      <c r="A84" s="9" t="s">
        <v>17</v>
      </c>
      <c r="B84" s="13">
        <f>B73</f>
        <v>4199.4048000000003</v>
      </c>
      <c r="C84" s="10"/>
      <c r="D84" s="11">
        <f t="shared" si="17"/>
        <v>0</v>
      </c>
      <c r="E84" s="11">
        <f t="shared" si="18"/>
        <v>0</v>
      </c>
      <c r="F84" s="12">
        <f t="shared" si="19"/>
        <v>0</v>
      </c>
    </row>
    <row r="85" spans="1:6" x14ac:dyDescent="0.25">
      <c r="A85" s="9" t="s">
        <v>18</v>
      </c>
      <c r="B85" s="10">
        <f>B72*B71</f>
        <v>9660</v>
      </c>
      <c r="C85" s="10"/>
      <c r="D85" s="11">
        <f t="shared" si="17"/>
        <v>0</v>
      </c>
      <c r="E85" s="11">
        <f t="shared" si="18"/>
        <v>0</v>
      </c>
      <c r="F85" s="12">
        <f t="shared" si="19"/>
        <v>0</v>
      </c>
    </row>
    <row r="86" spans="1:6" x14ac:dyDescent="0.25">
      <c r="A86" s="9" t="s">
        <v>19</v>
      </c>
      <c r="B86" s="10">
        <f>B72*B71</f>
        <v>9660</v>
      </c>
      <c r="C86" s="10"/>
      <c r="D86" s="11">
        <f t="shared" si="17"/>
        <v>0</v>
      </c>
      <c r="E86" s="11">
        <f t="shared" si="18"/>
        <v>0</v>
      </c>
      <c r="F86" s="12">
        <f t="shared" si="19"/>
        <v>0</v>
      </c>
    </row>
    <row r="87" spans="1:6" x14ac:dyDescent="0.25">
      <c r="A87" s="9" t="s">
        <v>20</v>
      </c>
      <c r="B87" s="10">
        <f>B70*B71</f>
        <v>18</v>
      </c>
      <c r="C87" s="10"/>
      <c r="D87" s="11">
        <f t="shared" si="17"/>
        <v>0</v>
      </c>
      <c r="E87" s="11">
        <f t="shared" si="18"/>
        <v>0</v>
      </c>
      <c r="F87" s="12">
        <f t="shared" si="19"/>
        <v>0</v>
      </c>
    </row>
    <row r="88" spans="1:6" x14ac:dyDescent="0.25">
      <c r="A88" s="9" t="s">
        <v>21</v>
      </c>
      <c r="B88" s="13">
        <f>B73</f>
        <v>4199.4048000000003</v>
      </c>
      <c r="C88" s="10"/>
      <c r="D88" s="11">
        <f t="shared" si="17"/>
        <v>0</v>
      </c>
      <c r="E88" s="11">
        <f t="shared" si="18"/>
        <v>0</v>
      </c>
      <c r="F88" s="12">
        <f t="shared" si="19"/>
        <v>0</v>
      </c>
    </row>
    <row r="89" spans="1:6" x14ac:dyDescent="0.25">
      <c r="A89" s="9" t="s">
        <v>54</v>
      </c>
      <c r="B89" s="14"/>
      <c r="C89" s="14"/>
      <c r="D89" s="11">
        <f>SUM(D81:D88)</f>
        <v>0</v>
      </c>
      <c r="E89" s="11">
        <f>SUM(E81:E88)</f>
        <v>0</v>
      </c>
      <c r="F89" s="12">
        <f>SUM(F81:F88)</f>
        <v>0</v>
      </c>
    </row>
    <row r="90" spans="1:6" ht="23.25" thickBot="1" x14ac:dyDescent="0.3">
      <c r="A90" s="78" t="s">
        <v>59</v>
      </c>
      <c r="B90" s="82"/>
      <c r="C90" s="83"/>
      <c r="D90" s="83"/>
      <c r="E90" s="83"/>
      <c r="F90" s="84">
        <f>F79+F89</f>
        <v>0</v>
      </c>
    </row>
    <row r="91" spans="1:6" x14ac:dyDescent="0.25">
      <c r="A91" s="86"/>
      <c r="B91" s="87"/>
      <c r="C91" s="88"/>
      <c r="D91" s="88" t="s">
        <v>61</v>
      </c>
      <c r="E91" s="88"/>
      <c r="F91" s="87"/>
    </row>
    <row r="92" spans="1:6" ht="15.75" thickBot="1" x14ac:dyDescent="0.3">
      <c r="A92" s="86"/>
      <c r="B92" s="87"/>
      <c r="C92" s="88"/>
      <c r="D92" s="88"/>
      <c r="E92" s="88"/>
      <c r="F92" s="87"/>
    </row>
    <row r="93" spans="1:6" x14ac:dyDescent="0.25">
      <c r="A93" s="16" t="s">
        <v>23</v>
      </c>
      <c r="B93" s="17"/>
      <c r="C93" s="88"/>
      <c r="D93" s="88"/>
      <c r="E93" s="88"/>
      <c r="F93" s="87"/>
    </row>
    <row r="94" spans="1:6" x14ac:dyDescent="0.25">
      <c r="A94" s="9" t="s">
        <v>0</v>
      </c>
      <c r="B94" s="74" t="s">
        <v>2</v>
      </c>
      <c r="C94" s="88"/>
      <c r="D94" s="88"/>
      <c r="E94" s="88"/>
      <c r="F94" s="87"/>
    </row>
    <row r="95" spans="1:6" x14ac:dyDescent="0.25">
      <c r="A95" s="9" t="s">
        <v>22</v>
      </c>
      <c r="B95" s="76">
        <v>37</v>
      </c>
      <c r="C95" s="88"/>
      <c r="D95" s="88"/>
      <c r="E95" s="88"/>
      <c r="F95" s="87"/>
    </row>
    <row r="96" spans="1:6" x14ac:dyDescent="0.25">
      <c r="A96" s="9" t="s">
        <v>56</v>
      </c>
      <c r="B96" s="76">
        <v>12</v>
      </c>
      <c r="C96" s="88"/>
      <c r="D96" s="88"/>
      <c r="E96" s="88"/>
      <c r="F96" s="87"/>
    </row>
    <row r="97" spans="1:6" x14ac:dyDescent="0.25">
      <c r="A97" s="9" t="s">
        <v>24</v>
      </c>
      <c r="B97" s="76">
        <v>504.1</v>
      </c>
      <c r="C97" s="88"/>
      <c r="D97" s="88"/>
      <c r="E97" s="88"/>
      <c r="F97" s="87"/>
    </row>
    <row r="98" spans="1:6" ht="15.75" thickBot="1" x14ac:dyDescent="0.3">
      <c r="A98" s="55" t="s">
        <v>25</v>
      </c>
      <c r="B98" s="77">
        <v>386.93</v>
      </c>
      <c r="C98" s="88"/>
      <c r="D98" s="88"/>
      <c r="E98" s="88"/>
      <c r="F98" s="87"/>
    </row>
    <row r="99" spans="1:6" ht="15.75" thickBot="1" x14ac:dyDescent="0.3">
      <c r="A99" s="86"/>
      <c r="B99" s="87"/>
      <c r="C99" s="88"/>
      <c r="D99" s="88"/>
      <c r="E99" s="88"/>
      <c r="F99" s="87"/>
    </row>
    <row r="100" spans="1:6" ht="15.75" thickBot="1" x14ac:dyDescent="0.3">
      <c r="A100" s="1" t="s">
        <v>10</v>
      </c>
      <c r="B100" s="2" t="s">
        <v>27</v>
      </c>
      <c r="C100" s="2" t="s">
        <v>12</v>
      </c>
      <c r="D100" s="2" t="s">
        <v>13</v>
      </c>
      <c r="E100" s="2" t="s">
        <v>14</v>
      </c>
      <c r="F100" s="3" t="s">
        <v>15</v>
      </c>
    </row>
    <row r="101" spans="1:6" x14ac:dyDescent="0.25">
      <c r="A101" s="50" t="s">
        <v>52</v>
      </c>
      <c r="B101" s="51">
        <f>B98</f>
        <v>386.93</v>
      </c>
      <c r="C101" s="52"/>
      <c r="D101" s="7">
        <f>B101*C101</f>
        <v>0</v>
      </c>
      <c r="E101" s="53">
        <f t="shared" ref="E101" si="20">D101*23/100</f>
        <v>0</v>
      </c>
      <c r="F101" s="54">
        <f t="shared" ref="F101" si="21">D101+E101</f>
        <v>0</v>
      </c>
    </row>
    <row r="102" spans="1:6" ht="15.75" thickBot="1" x14ac:dyDescent="0.3">
      <c r="A102" s="89"/>
      <c r="B102" s="90"/>
      <c r="C102" s="90"/>
      <c r="D102" s="90"/>
      <c r="E102" s="90"/>
      <c r="F102" s="91"/>
    </row>
    <row r="103" spans="1:6" x14ac:dyDescent="0.25">
      <c r="A103" s="4" t="s">
        <v>34</v>
      </c>
      <c r="B103" s="5">
        <f>B98*1000</f>
        <v>386930</v>
      </c>
      <c r="C103" s="6"/>
      <c r="D103" s="7">
        <f t="shared" ref="D103:D108" si="22">B103*C103</f>
        <v>0</v>
      </c>
      <c r="E103" s="7">
        <f t="shared" ref="E103:E108" si="23">D103*23/100</f>
        <v>0</v>
      </c>
      <c r="F103" s="8">
        <f t="shared" ref="F103:F108" si="24">D103+E103</f>
        <v>0</v>
      </c>
    </row>
    <row r="104" spans="1:6" x14ac:dyDescent="0.25">
      <c r="A104" s="9" t="s">
        <v>35</v>
      </c>
      <c r="B104" s="13">
        <f>B98*1000</f>
        <v>386930</v>
      </c>
      <c r="C104" s="10"/>
      <c r="D104" s="11">
        <f t="shared" si="22"/>
        <v>0</v>
      </c>
      <c r="E104" s="11">
        <f t="shared" si="23"/>
        <v>0</v>
      </c>
      <c r="F104" s="12">
        <f t="shared" si="24"/>
        <v>0</v>
      </c>
    </row>
    <row r="105" spans="1:6" x14ac:dyDescent="0.25">
      <c r="A105" s="9" t="s">
        <v>18</v>
      </c>
      <c r="B105" s="10">
        <f>B97*B96</f>
        <v>6049.2000000000007</v>
      </c>
      <c r="C105" s="10"/>
      <c r="D105" s="11">
        <f t="shared" si="22"/>
        <v>0</v>
      </c>
      <c r="E105" s="11">
        <f t="shared" si="23"/>
        <v>0</v>
      </c>
      <c r="F105" s="12">
        <f t="shared" si="24"/>
        <v>0</v>
      </c>
    </row>
    <row r="106" spans="1:6" x14ac:dyDescent="0.25">
      <c r="A106" s="9" t="s">
        <v>19</v>
      </c>
      <c r="B106" s="10">
        <f>B97*B96</f>
        <v>6049.2000000000007</v>
      </c>
      <c r="C106" s="10"/>
      <c r="D106" s="11">
        <f t="shared" si="22"/>
        <v>0</v>
      </c>
      <c r="E106" s="11">
        <f t="shared" si="23"/>
        <v>0</v>
      </c>
      <c r="F106" s="12">
        <f t="shared" si="24"/>
        <v>0</v>
      </c>
    </row>
    <row r="107" spans="1:6" x14ac:dyDescent="0.25">
      <c r="A107" s="9" t="s">
        <v>20</v>
      </c>
      <c r="B107" s="10">
        <f>B95*B96</f>
        <v>444</v>
      </c>
      <c r="C107" s="10"/>
      <c r="D107" s="11">
        <f t="shared" si="22"/>
        <v>0</v>
      </c>
      <c r="E107" s="11">
        <f t="shared" si="23"/>
        <v>0</v>
      </c>
      <c r="F107" s="12">
        <f t="shared" si="24"/>
        <v>0</v>
      </c>
    </row>
    <row r="108" spans="1:6" x14ac:dyDescent="0.25">
      <c r="A108" s="9" t="s">
        <v>21</v>
      </c>
      <c r="B108" s="13">
        <f>B98</f>
        <v>386.93</v>
      </c>
      <c r="C108" s="10"/>
      <c r="D108" s="11">
        <f t="shared" si="22"/>
        <v>0</v>
      </c>
      <c r="E108" s="11">
        <f t="shared" si="23"/>
        <v>0</v>
      </c>
      <c r="F108" s="12">
        <f t="shared" si="24"/>
        <v>0</v>
      </c>
    </row>
    <row r="109" spans="1:6" x14ac:dyDescent="0.25">
      <c r="A109" s="9" t="s">
        <v>54</v>
      </c>
      <c r="B109" s="14"/>
      <c r="C109" s="14"/>
      <c r="D109" s="11">
        <f>SUM(D103:D108)</f>
        <v>0</v>
      </c>
      <c r="E109" s="11">
        <f>SUM(E103:E108)</f>
        <v>0</v>
      </c>
      <c r="F109" s="12">
        <f>SUM(F103:F108)</f>
        <v>0</v>
      </c>
    </row>
    <row r="110" spans="1:6" ht="23.25" thickBot="1" x14ac:dyDescent="0.3">
      <c r="A110" s="78" t="s">
        <v>55</v>
      </c>
      <c r="B110" s="82"/>
      <c r="C110" s="83"/>
      <c r="D110" s="83"/>
      <c r="E110" s="83"/>
      <c r="F110" s="84">
        <f>F101+F109</f>
        <v>0</v>
      </c>
    </row>
    <row r="111" spans="1:6" x14ac:dyDescent="0.25">
      <c r="A111" s="86"/>
      <c r="B111" s="87"/>
      <c r="C111" s="88"/>
      <c r="D111" s="88"/>
      <c r="E111" s="88"/>
      <c r="F111" s="87"/>
    </row>
    <row r="112" spans="1:6" ht="15.75" thickBot="1" x14ac:dyDescent="0.3">
      <c r="A112" s="86"/>
      <c r="B112" s="87"/>
      <c r="C112" s="88"/>
      <c r="D112" s="88"/>
      <c r="E112" s="88"/>
      <c r="F112" s="87"/>
    </row>
    <row r="113" spans="1:6" x14ac:dyDescent="0.25">
      <c r="A113" s="16" t="s">
        <v>23</v>
      </c>
      <c r="B113" s="17"/>
      <c r="C113" s="88"/>
      <c r="D113" s="88"/>
      <c r="E113" s="88"/>
      <c r="F113" s="87"/>
    </row>
    <row r="114" spans="1:6" x14ac:dyDescent="0.25">
      <c r="A114" s="9" t="s">
        <v>0</v>
      </c>
      <c r="B114" s="74" t="s">
        <v>3</v>
      </c>
      <c r="C114" s="88"/>
      <c r="D114" s="88"/>
      <c r="E114" s="88"/>
      <c r="F114" s="87"/>
    </row>
    <row r="115" spans="1:6" x14ac:dyDescent="0.25">
      <c r="A115" s="9" t="s">
        <v>22</v>
      </c>
      <c r="B115" s="76">
        <v>14</v>
      </c>
      <c r="C115" s="88"/>
      <c r="D115" s="88"/>
      <c r="E115" s="88"/>
      <c r="F115" s="87"/>
    </row>
    <row r="116" spans="1:6" x14ac:dyDescent="0.25">
      <c r="A116" s="9" t="s">
        <v>56</v>
      </c>
      <c r="B116" s="76">
        <v>12</v>
      </c>
      <c r="C116" s="88"/>
      <c r="D116" s="88"/>
      <c r="E116" s="88"/>
      <c r="F116" s="87"/>
    </row>
    <row r="117" spans="1:6" x14ac:dyDescent="0.25">
      <c r="A117" s="9" t="s">
        <v>24</v>
      </c>
      <c r="B117" s="76">
        <v>384.1</v>
      </c>
      <c r="C117" s="88"/>
      <c r="D117" s="88"/>
      <c r="E117" s="88"/>
      <c r="F117" s="87"/>
    </row>
    <row r="118" spans="1:6" x14ac:dyDescent="0.25">
      <c r="A118" s="9" t="s">
        <v>25</v>
      </c>
      <c r="B118" s="76">
        <f>SUM(B119:B120)</f>
        <v>618.11</v>
      </c>
      <c r="C118" s="88"/>
      <c r="D118" s="88"/>
      <c r="E118" s="88"/>
      <c r="F118" s="87"/>
    </row>
    <row r="119" spans="1:6" x14ac:dyDescent="0.25">
      <c r="A119" s="9" t="s">
        <v>31</v>
      </c>
      <c r="B119" s="76">
        <v>558.04</v>
      </c>
    </row>
    <row r="120" spans="1:6" ht="15.75" thickBot="1" x14ac:dyDescent="0.3">
      <c r="A120" s="55" t="s">
        <v>32</v>
      </c>
      <c r="B120" s="77">
        <v>60.07</v>
      </c>
    </row>
    <row r="121" spans="1:6" ht="15.75" thickBot="1" x14ac:dyDescent="0.3">
      <c r="A121" s="64"/>
      <c r="B121" s="96"/>
    </row>
    <row r="122" spans="1:6" ht="15.75" thickBot="1" x14ac:dyDescent="0.3">
      <c r="A122" s="1" t="s">
        <v>10</v>
      </c>
      <c r="B122" s="2" t="s">
        <v>27</v>
      </c>
      <c r="C122" s="2" t="s">
        <v>12</v>
      </c>
      <c r="D122" s="2" t="s">
        <v>13</v>
      </c>
      <c r="E122" s="2" t="s">
        <v>14</v>
      </c>
      <c r="F122" s="3" t="s">
        <v>15</v>
      </c>
    </row>
    <row r="123" spans="1:6" x14ac:dyDescent="0.25">
      <c r="A123" s="50" t="s">
        <v>52</v>
      </c>
      <c r="B123" s="51">
        <f>B118</f>
        <v>618.11</v>
      </c>
      <c r="C123" s="52"/>
      <c r="D123" s="7">
        <f>B123*C123</f>
        <v>0</v>
      </c>
      <c r="E123" s="53">
        <f t="shared" ref="E123" si="25">D123*23/100</f>
        <v>0</v>
      </c>
      <c r="F123" s="54">
        <f t="shared" ref="F123" si="26">D123+E123</f>
        <v>0</v>
      </c>
    </row>
    <row r="124" spans="1:6" ht="15.75" thickBot="1" x14ac:dyDescent="0.3">
      <c r="A124" s="89"/>
      <c r="B124" s="90"/>
      <c r="C124" s="90"/>
      <c r="D124" s="90"/>
      <c r="E124" s="90"/>
      <c r="F124" s="91"/>
    </row>
    <row r="125" spans="1:6" x14ac:dyDescent="0.25">
      <c r="A125" s="4" t="s">
        <v>36</v>
      </c>
      <c r="B125" s="5">
        <f>B119*1000</f>
        <v>558040</v>
      </c>
      <c r="C125" s="6"/>
      <c r="D125" s="7">
        <f t="shared" ref="D125:D131" si="27">B125*C125</f>
        <v>0</v>
      </c>
      <c r="E125" s="7">
        <f t="shared" ref="E125:E131" si="28">D125*23/100</f>
        <v>0</v>
      </c>
      <c r="F125" s="8">
        <f t="shared" ref="F125:F131" si="29">D125+E125</f>
        <v>0</v>
      </c>
    </row>
    <row r="126" spans="1:6" x14ac:dyDescent="0.25">
      <c r="A126" s="4" t="s">
        <v>37</v>
      </c>
      <c r="B126" s="5">
        <f>B120*1000</f>
        <v>60070</v>
      </c>
      <c r="C126" s="6"/>
      <c r="D126" s="7">
        <f t="shared" si="27"/>
        <v>0</v>
      </c>
      <c r="E126" s="7">
        <f t="shared" si="28"/>
        <v>0</v>
      </c>
      <c r="F126" s="8">
        <f t="shared" si="29"/>
        <v>0</v>
      </c>
    </row>
    <row r="127" spans="1:6" x14ac:dyDescent="0.25">
      <c r="A127" s="9" t="s">
        <v>35</v>
      </c>
      <c r="B127" s="13">
        <f>B118*1000</f>
        <v>618110</v>
      </c>
      <c r="C127" s="10"/>
      <c r="D127" s="11">
        <f t="shared" si="27"/>
        <v>0</v>
      </c>
      <c r="E127" s="11">
        <f t="shared" si="28"/>
        <v>0</v>
      </c>
      <c r="F127" s="12">
        <f t="shared" si="29"/>
        <v>0</v>
      </c>
    </row>
    <row r="128" spans="1:6" x14ac:dyDescent="0.25">
      <c r="A128" s="9" t="s">
        <v>18</v>
      </c>
      <c r="B128" s="10">
        <f>B117*B116</f>
        <v>4609.2000000000007</v>
      </c>
      <c r="C128" s="10"/>
      <c r="D128" s="11">
        <f t="shared" si="27"/>
        <v>0</v>
      </c>
      <c r="E128" s="11">
        <f t="shared" si="28"/>
        <v>0</v>
      </c>
      <c r="F128" s="12">
        <f t="shared" si="29"/>
        <v>0</v>
      </c>
    </row>
    <row r="129" spans="1:6" x14ac:dyDescent="0.25">
      <c r="A129" s="9" t="s">
        <v>19</v>
      </c>
      <c r="B129" s="10">
        <f>B117*B116</f>
        <v>4609.2000000000007</v>
      </c>
      <c r="C129" s="10"/>
      <c r="D129" s="11">
        <f t="shared" si="27"/>
        <v>0</v>
      </c>
      <c r="E129" s="11">
        <f t="shared" si="28"/>
        <v>0</v>
      </c>
      <c r="F129" s="12">
        <f t="shared" si="29"/>
        <v>0</v>
      </c>
    </row>
    <row r="130" spans="1:6" x14ac:dyDescent="0.25">
      <c r="A130" s="9" t="s">
        <v>20</v>
      </c>
      <c r="B130" s="10">
        <f>B115*B116</f>
        <v>168</v>
      </c>
      <c r="C130" s="10"/>
      <c r="D130" s="11">
        <f t="shared" si="27"/>
        <v>0</v>
      </c>
      <c r="E130" s="11">
        <f t="shared" si="28"/>
        <v>0</v>
      </c>
      <c r="F130" s="12">
        <f t="shared" si="29"/>
        <v>0</v>
      </c>
    </row>
    <row r="131" spans="1:6" x14ac:dyDescent="0.25">
      <c r="A131" s="9" t="s">
        <v>21</v>
      </c>
      <c r="B131" s="13">
        <f>B118</f>
        <v>618.11</v>
      </c>
      <c r="C131" s="10"/>
      <c r="D131" s="11">
        <f t="shared" si="27"/>
        <v>0</v>
      </c>
      <c r="E131" s="11">
        <f t="shared" si="28"/>
        <v>0</v>
      </c>
      <c r="F131" s="12">
        <f t="shared" si="29"/>
        <v>0</v>
      </c>
    </row>
    <row r="132" spans="1:6" x14ac:dyDescent="0.25">
      <c r="A132" s="9" t="s">
        <v>54</v>
      </c>
      <c r="B132" s="14"/>
      <c r="C132" s="14"/>
      <c r="D132" s="11">
        <f>SUM(D125:D131)</f>
        <v>0</v>
      </c>
      <c r="E132" s="11">
        <f>SUM(E125:E131)</f>
        <v>0</v>
      </c>
      <c r="F132" s="12">
        <f>SUM(F125:F131)</f>
        <v>0</v>
      </c>
    </row>
    <row r="133" spans="1:6" ht="23.25" thickBot="1" x14ac:dyDescent="0.3">
      <c r="A133" s="78" t="s">
        <v>55</v>
      </c>
      <c r="B133" s="82"/>
      <c r="C133" s="83"/>
      <c r="D133" s="83"/>
      <c r="E133" s="83"/>
      <c r="F133" s="84">
        <f>F123+F132</f>
        <v>0</v>
      </c>
    </row>
    <row r="134" spans="1:6" x14ac:dyDescent="0.25">
      <c r="A134" s="86"/>
      <c r="B134" s="87"/>
      <c r="C134" s="88"/>
      <c r="D134" s="88"/>
      <c r="E134" s="88"/>
      <c r="F134" s="87"/>
    </row>
    <row r="135" spans="1:6" ht="15.75" thickBot="1" x14ac:dyDescent="0.3">
      <c r="A135" s="86"/>
      <c r="B135" s="87"/>
      <c r="C135" s="88"/>
      <c r="D135" s="88"/>
      <c r="E135" s="88"/>
      <c r="F135" s="87"/>
    </row>
    <row r="136" spans="1:6" x14ac:dyDescent="0.25">
      <c r="A136" s="16" t="s">
        <v>23</v>
      </c>
      <c r="B136" s="17"/>
      <c r="C136" s="88"/>
      <c r="D136" s="88"/>
      <c r="E136" s="88"/>
      <c r="F136" s="87"/>
    </row>
    <row r="137" spans="1:6" x14ac:dyDescent="0.25">
      <c r="A137" s="9" t="s">
        <v>0</v>
      </c>
      <c r="B137" s="74" t="s">
        <v>45</v>
      </c>
      <c r="C137" s="88"/>
      <c r="D137" s="88"/>
      <c r="E137" s="88"/>
      <c r="F137" s="87"/>
    </row>
    <row r="138" spans="1:6" x14ac:dyDescent="0.25">
      <c r="A138" s="9" t="s">
        <v>22</v>
      </c>
      <c r="B138" s="76">
        <v>3</v>
      </c>
      <c r="C138" s="88"/>
      <c r="D138" s="88"/>
      <c r="E138" s="88"/>
      <c r="F138" s="87"/>
    </row>
    <row r="139" spans="1:6" x14ac:dyDescent="0.25">
      <c r="A139" s="9" t="s">
        <v>56</v>
      </c>
      <c r="B139" s="76">
        <v>12</v>
      </c>
      <c r="C139" s="88"/>
      <c r="D139" s="88"/>
      <c r="E139" s="88"/>
      <c r="F139" s="87"/>
    </row>
    <row r="140" spans="1:6" x14ac:dyDescent="0.25">
      <c r="A140" s="9" t="s">
        <v>24</v>
      </c>
      <c r="B140" s="76">
        <v>74</v>
      </c>
      <c r="C140" s="88"/>
      <c r="D140" s="88"/>
      <c r="E140" s="88"/>
      <c r="F140" s="87"/>
    </row>
    <row r="141" spans="1:6" x14ac:dyDescent="0.25">
      <c r="A141" s="9" t="s">
        <v>25</v>
      </c>
      <c r="B141" s="76">
        <f>SUM(B142:B143)</f>
        <v>80.89</v>
      </c>
      <c r="C141" s="88"/>
      <c r="D141" s="88"/>
      <c r="E141" s="88"/>
      <c r="F141" s="87"/>
    </row>
    <row r="142" spans="1:6" x14ac:dyDescent="0.25">
      <c r="A142" s="9" t="s">
        <v>31</v>
      </c>
      <c r="B142" s="76">
        <v>35.74</v>
      </c>
      <c r="C142" s="88"/>
      <c r="D142" s="88"/>
      <c r="E142" s="88"/>
      <c r="F142" s="87"/>
    </row>
    <row r="143" spans="1:6" ht="15.75" thickBot="1" x14ac:dyDescent="0.3">
      <c r="A143" s="55" t="s">
        <v>32</v>
      </c>
      <c r="B143" s="77">
        <v>45.15</v>
      </c>
      <c r="C143" s="88"/>
      <c r="D143" s="88"/>
      <c r="E143" s="88"/>
      <c r="F143" s="87"/>
    </row>
    <row r="145" spans="1:6" ht="15.75" thickBot="1" x14ac:dyDescent="0.3"/>
    <row r="146" spans="1:6" ht="15.75" thickBot="1" x14ac:dyDescent="0.3">
      <c r="A146" s="1" t="s">
        <v>10</v>
      </c>
      <c r="B146" s="2" t="s">
        <v>27</v>
      </c>
      <c r="C146" s="2" t="s">
        <v>12</v>
      </c>
      <c r="D146" s="2" t="s">
        <v>13</v>
      </c>
      <c r="E146" s="2" t="s">
        <v>14</v>
      </c>
      <c r="F146" s="3" t="s">
        <v>15</v>
      </c>
    </row>
    <row r="147" spans="1:6" x14ac:dyDescent="0.25">
      <c r="A147" s="50" t="s">
        <v>52</v>
      </c>
      <c r="B147" s="51">
        <f>B141</f>
        <v>80.89</v>
      </c>
      <c r="C147" s="52"/>
      <c r="D147" s="7">
        <f>B147*C147</f>
        <v>0</v>
      </c>
      <c r="E147" s="53">
        <f t="shared" ref="E147" si="30">D147*23/100</f>
        <v>0</v>
      </c>
      <c r="F147" s="54">
        <f t="shared" ref="F147" si="31">D147+E147</f>
        <v>0</v>
      </c>
    </row>
    <row r="148" spans="1:6" ht="15.75" thickBot="1" x14ac:dyDescent="0.3">
      <c r="A148" s="89"/>
      <c r="B148" s="90"/>
      <c r="C148" s="90"/>
      <c r="D148" s="90"/>
      <c r="E148" s="90"/>
      <c r="F148" s="91"/>
    </row>
    <row r="149" spans="1:6" x14ac:dyDescent="0.25">
      <c r="A149" s="4" t="s">
        <v>36</v>
      </c>
      <c r="B149" s="5">
        <f>B142*1000</f>
        <v>35740</v>
      </c>
      <c r="C149" s="6"/>
      <c r="D149" s="7">
        <f t="shared" ref="D149:D155" si="32">B149*C149</f>
        <v>0</v>
      </c>
      <c r="E149" s="7">
        <f t="shared" ref="E149:E155" si="33">D149*23/100</f>
        <v>0</v>
      </c>
      <c r="F149" s="8">
        <f t="shared" ref="F149:F155" si="34">D149+E149</f>
        <v>0</v>
      </c>
    </row>
    <row r="150" spans="1:6" x14ac:dyDescent="0.25">
      <c r="A150" s="4" t="s">
        <v>37</v>
      </c>
      <c r="B150" s="5">
        <f>B143*1000</f>
        <v>45150</v>
      </c>
      <c r="C150" s="6"/>
      <c r="D150" s="7">
        <f t="shared" si="32"/>
        <v>0</v>
      </c>
      <c r="E150" s="7">
        <f t="shared" si="33"/>
        <v>0</v>
      </c>
      <c r="F150" s="8">
        <f t="shared" si="34"/>
        <v>0</v>
      </c>
    </row>
    <row r="151" spans="1:6" x14ac:dyDescent="0.25">
      <c r="A151" s="9" t="s">
        <v>35</v>
      </c>
      <c r="B151" s="13">
        <f>B141*1000</f>
        <v>80890</v>
      </c>
      <c r="C151" s="10"/>
      <c r="D151" s="11">
        <f t="shared" si="32"/>
        <v>0</v>
      </c>
      <c r="E151" s="11">
        <f t="shared" si="33"/>
        <v>0</v>
      </c>
      <c r="F151" s="12">
        <f t="shared" si="34"/>
        <v>0</v>
      </c>
    </row>
    <row r="152" spans="1:6" x14ac:dyDescent="0.25">
      <c r="A152" s="9" t="s">
        <v>18</v>
      </c>
      <c r="B152" s="10">
        <f>B140*B139</f>
        <v>888</v>
      </c>
      <c r="C152" s="10"/>
      <c r="D152" s="11">
        <f t="shared" si="32"/>
        <v>0</v>
      </c>
      <c r="E152" s="11">
        <f t="shared" si="33"/>
        <v>0</v>
      </c>
      <c r="F152" s="12">
        <f t="shared" si="34"/>
        <v>0</v>
      </c>
    </row>
    <row r="153" spans="1:6" x14ac:dyDescent="0.25">
      <c r="A153" s="9" t="s">
        <v>19</v>
      </c>
      <c r="B153" s="10">
        <f>B140*B139</f>
        <v>888</v>
      </c>
      <c r="C153" s="10"/>
      <c r="D153" s="11">
        <f t="shared" si="32"/>
        <v>0</v>
      </c>
      <c r="E153" s="11">
        <f t="shared" si="33"/>
        <v>0</v>
      </c>
      <c r="F153" s="12">
        <f t="shared" si="34"/>
        <v>0</v>
      </c>
    </row>
    <row r="154" spans="1:6" x14ac:dyDescent="0.25">
      <c r="A154" s="9" t="s">
        <v>20</v>
      </c>
      <c r="B154" s="10">
        <f>B138*B139</f>
        <v>36</v>
      </c>
      <c r="C154" s="10"/>
      <c r="D154" s="11">
        <f t="shared" si="32"/>
        <v>0</v>
      </c>
      <c r="E154" s="11">
        <f t="shared" si="33"/>
        <v>0</v>
      </c>
      <c r="F154" s="12">
        <f t="shared" si="34"/>
        <v>0</v>
      </c>
    </row>
    <row r="155" spans="1:6" x14ac:dyDescent="0.25">
      <c r="A155" s="9" t="s">
        <v>21</v>
      </c>
      <c r="B155" s="13">
        <f>B141</f>
        <v>80.89</v>
      </c>
      <c r="C155" s="10"/>
      <c r="D155" s="11">
        <f t="shared" si="32"/>
        <v>0</v>
      </c>
      <c r="E155" s="11">
        <f t="shared" si="33"/>
        <v>0</v>
      </c>
      <c r="F155" s="12">
        <f t="shared" si="34"/>
        <v>0</v>
      </c>
    </row>
    <row r="156" spans="1:6" x14ac:dyDescent="0.25">
      <c r="A156" s="9" t="s">
        <v>54</v>
      </c>
      <c r="B156" s="14"/>
      <c r="C156" s="14"/>
      <c r="D156" s="11">
        <f>SUM(D149:D155)</f>
        <v>0</v>
      </c>
      <c r="E156" s="11">
        <f>SUM(E149:E155)</f>
        <v>0</v>
      </c>
      <c r="F156" s="12">
        <f>SUM(F149:F155)</f>
        <v>0</v>
      </c>
    </row>
    <row r="157" spans="1:6" ht="23.25" thickBot="1" x14ac:dyDescent="0.3">
      <c r="A157" s="78" t="s">
        <v>55</v>
      </c>
      <c r="B157" s="82"/>
      <c r="C157" s="83"/>
      <c r="D157" s="83"/>
      <c r="E157" s="83"/>
      <c r="F157" s="84">
        <f>F147+F156</f>
        <v>0</v>
      </c>
    </row>
    <row r="159" spans="1:6" ht="15.75" thickBot="1" x14ac:dyDescent="0.3"/>
    <row r="160" spans="1:6" x14ac:dyDescent="0.25">
      <c r="A160" s="16" t="s">
        <v>23</v>
      </c>
      <c r="B160" s="17"/>
    </row>
    <row r="161" spans="1:6" x14ac:dyDescent="0.25">
      <c r="A161" s="9" t="s">
        <v>0</v>
      </c>
      <c r="B161" s="74" t="s">
        <v>1</v>
      </c>
    </row>
    <row r="162" spans="1:6" x14ac:dyDescent="0.25">
      <c r="A162" s="9" t="s">
        <v>22</v>
      </c>
      <c r="B162" s="76">
        <v>17</v>
      </c>
    </row>
    <row r="163" spans="1:6" x14ac:dyDescent="0.25">
      <c r="A163" s="9" t="s">
        <v>56</v>
      </c>
      <c r="B163" s="76">
        <v>12</v>
      </c>
    </row>
    <row r="164" spans="1:6" x14ac:dyDescent="0.25">
      <c r="A164" s="9" t="s">
        <v>24</v>
      </c>
      <c r="B164" s="76">
        <v>1102</v>
      </c>
    </row>
    <row r="165" spans="1:6" ht="15.75" thickBot="1" x14ac:dyDescent="0.3">
      <c r="A165" s="55" t="s">
        <v>25</v>
      </c>
      <c r="B165" s="77">
        <v>1181.08</v>
      </c>
    </row>
    <row r="166" spans="1:6" ht="15.75" thickBot="1" x14ac:dyDescent="0.3"/>
    <row r="167" spans="1:6" ht="15.75" thickBot="1" x14ac:dyDescent="0.3">
      <c r="A167" s="1" t="s">
        <v>10</v>
      </c>
      <c r="B167" s="2" t="s">
        <v>27</v>
      </c>
      <c r="C167" s="2" t="s">
        <v>12</v>
      </c>
      <c r="D167" s="2" t="s">
        <v>13</v>
      </c>
      <c r="E167" s="2" t="s">
        <v>14</v>
      </c>
      <c r="F167" s="3" t="s">
        <v>15</v>
      </c>
    </row>
    <row r="168" spans="1:6" x14ac:dyDescent="0.25">
      <c r="A168" s="50" t="s">
        <v>52</v>
      </c>
      <c r="B168" s="51">
        <f>B165</f>
        <v>1181.08</v>
      </c>
      <c r="C168" s="52"/>
      <c r="D168" s="7">
        <f>B168*C168</f>
        <v>0</v>
      </c>
      <c r="E168" s="53">
        <f t="shared" ref="E168" si="35">D168*23/100</f>
        <v>0</v>
      </c>
      <c r="F168" s="54">
        <f t="shared" ref="F168" si="36">D168+E168</f>
        <v>0</v>
      </c>
    </row>
    <row r="169" spans="1:6" ht="15.75" thickBot="1" x14ac:dyDescent="0.3">
      <c r="A169" s="89"/>
      <c r="B169" s="90"/>
      <c r="C169" s="90"/>
      <c r="D169" s="90"/>
      <c r="E169" s="90"/>
      <c r="F169" s="91"/>
    </row>
    <row r="170" spans="1:6" x14ac:dyDescent="0.25">
      <c r="A170" s="4" t="s">
        <v>34</v>
      </c>
      <c r="B170" s="5">
        <f>B165*1000</f>
        <v>1181080</v>
      </c>
      <c r="C170" s="6"/>
      <c r="D170" s="7">
        <f t="shared" ref="D170:D175" si="37">B170*C170</f>
        <v>0</v>
      </c>
      <c r="E170" s="7">
        <f t="shared" ref="E170:E175" si="38">D170*23/100</f>
        <v>0</v>
      </c>
      <c r="F170" s="8">
        <f t="shared" ref="F170:F175" si="39">D170+E170</f>
        <v>0</v>
      </c>
    </row>
    <row r="171" spans="1:6" x14ac:dyDescent="0.25">
      <c r="A171" s="9" t="s">
        <v>35</v>
      </c>
      <c r="B171" s="13">
        <f>B165*1000</f>
        <v>1181080</v>
      </c>
      <c r="C171" s="10"/>
      <c r="D171" s="11">
        <f t="shared" si="37"/>
        <v>0</v>
      </c>
      <c r="E171" s="11">
        <f t="shared" si="38"/>
        <v>0</v>
      </c>
      <c r="F171" s="12">
        <f t="shared" si="39"/>
        <v>0</v>
      </c>
    </row>
    <row r="172" spans="1:6" x14ac:dyDescent="0.25">
      <c r="A172" s="9" t="s">
        <v>18</v>
      </c>
      <c r="B172" s="10">
        <f>B164*B163</f>
        <v>13224</v>
      </c>
      <c r="C172" s="10"/>
      <c r="D172" s="11">
        <f t="shared" si="37"/>
        <v>0</v>
      </c>
      <c r="E172" s="11">
        <f t="shared" si="38"/>
        <v>0</v>
      </c>
      <c r="F172" s="12">
        <f t="shared" si="39"/>
        <v>0</v>
      </c>
    </row>
    <row r="173" spans="1:6" x14ac:dyDescent="0.25">
      <c r="A173" s="9" t="s">
        <v>19</v>
      </c>
      <c r="B173" s="10">
        <f>B164*B163</f>
        <v>13224</v>
      </c>
      <c r="C173" s="10"/>
      <c r="D173" s="11">
        <f t="shared" si="37"/>
        <v>0</v>
      </c>
      <c r="E173" s="11">
        <f t="shared" si="38"/>
        <v>0</v>
      </c>
      <c r="F173" s="12">
        <f t="shared" si="39"/>
        <v>0</v>
      </c>
    </row>
    <row r="174" spans="1:6" x14ac:dyDescent="0.25">
      <c r="A174" s="9" t="s">
        <v>20</v>
      </c>
      <c r="B174" s="10">
        <f>B162*B163</f>
        <v>204</v>
      </c>
      <c r="C174" s="10"/>
      <c r="D174" s="11">
        <f t="shared" si="37"/>
        <v>0</v>
      </c>
      <c r="E174" s="11">
        <f t="shared" si="38"/>
        <v>0</v>
      </c>
      <c r="F174" s="12">
        <f t="shared" si="39"/>
        <v>0</v>
      </c>
    </row>
    <row r="175" spans="1:6" x14ac:dyDescent="0.25">
      <c r="A175" s="9" t="s">
        <v>21</v>
      </c>
      <c r="B175" s="13">
        <f>B165</f>
        <v>1181.08</v>
      </c>
      <c r="C175" s="10"/>
      <c r="D175" s="11">
        <f t="shared" si="37"/>
        <v>0</v>
      </c>
      <c r="E175" s="11">
        <f t="shared" si="38"/>
        <v>0</v>
      </c>
      <c r="F175" s="12">
        <f t="shared" si="39"/>
        <v>0</v>
      </c>
    </row>
    <row r="176" spans="1:6" x14ac:dyDescent="0.25">
      <c r="A176" s="9" t="s">
        <v>54</v>
      </c>
      <c r="B176" s="14"/>
      <c r="C176" s="14"/>
      <c r="D176" s="11">
        <f>SUM(D170:D175)</f>
        <v>0</v>
      </c>
      <c r="E176" s="11">
        <f>SUM(E170:E175)</f>
        <v>0</v>
      </c>
      <c r="F176" s="12">
        <f>SUM(F170:F175)</f>
        <v>0</v>
      </c>
    </row>
    <row r="177" spans="1:6" ht="23.25" thickBot="1" x14ac:dyDescent="0.3">
      <c r="A177" s="78" t="s">
        <v>55</v>
      </c>
      <c r="B177" s="82"/>
      <c r="C177" s="83"/>
      <c r="D177" s="83"/>
      <c r="E177" s="83"/>
      <c r="F177" s="84">
        <f>F168+F176</f>
        <v>0</v>
      </c>
    </row>
    <row r="179" spans="1:6" ht="15.75" thickBot="1" x14ac:dyDescent="0.3"/>
    <row r="180" spans="1:6" x14ac:dyDescent="0.25">
      <c r="A180" s="16" t="s">
        <v>23</v>
      </c>
      <c r="B180" s="17"/>
    </row>
    <row r="181" spans="1:6" x14ac:dyDescent="0.25">
      <c r="A181" s="9" t="s">
        <v>0</v>
      </c>
      <c r="B181" s="74" t="s">
        <v>6</v>
      </c>
    </row>
    <row r="182" spans="1:6" x14ac:dyDescent="0.25">
      <c r="A182" s="9" t="s">
        <v>22</v>
      </c>
      <c r="B182" s="76">
        <v>1</v>
      </c>
    </row>
    <row r="183" spans="1:6" x14ac:dyDescent="0.25">
      <c r="A183" s="9" t="s">
        <v>56</v>
      </c>
      <c r="B183" s="76">
        <v>12</v>
      </c>
    </row>
    <row r="184" spans="1:6" x14ac:dyDescent="0.25">
      <c r="A184" s="9" t="s">
        <v>24</v>
      </c>
      <c r="B184" s="76">
        <v>60</v>
      </c>
    </row>
    <row r="185" spans="1:6" x14ac:dyDescent="0.25">
      <c r="A185" s="9" t="s">
        <v>25</v>
      </c>
      <c r="B185" s="76">
        <f>SUM(B186:B187)</f>
        <v>115.89</v>
      </c>
    </row>
    <row r="186" spans="1:6" x14ac:dyDescent="0.25">
      <c r="A186" s="9" t="s">
        <v>31</v>
      </c>
      <c r="B186" s="76">
        <v>45</v>
      </c>
    </row>
    <row r="187" spans="1:6" ht="15.75" thickBot="1" x14ac:dyDescent="0.3">
      <c r="A187" s="55" t="s">
        <v>32</v>
      </c>
      <c r="B187" s="77">
        <v>70.89</v>
      </c>
    </row>
    <row r="188" spans="1:6" ht="15.75" thickBot="1" x14ac:dyDescent="0.3"/>
    <row r="189" spans="1:6" ht="15.75" thickBot="1" x14ac:dyDescent="0.3">
      <c r="A189" s="1" t="s">
        <v>10</v>
      </c>
      <c r="B189" s="2" t="s">
        <v>27</v>
      </c>
      <c r="C189" s="2" t="s">
        <v>12</v>
      </c>
      <c r="D189" s="2" t="s">
        <v>13</v>
      </c>
      <c r="E189" s="2" t="s">
        <v>14</v>
      </c>
      <c r="F189" s="3" t="s">
        <v>15</v>
      </c>
    </row>
    <row r="190" spans="1:6" x14ac:dyDescent="0.25">
      <c r="A190" s="50" t="s">
        <v>52</v>
      </c>
      <c r="B190" s="51">
        <f>B185</f>
        <v>115.89</v>
      </c>
      <c r="C190" s="52"/>
      <c r="D190" s="7">
        <f>B190*C190</f>
        <v>0</v>
      </c>
      <c r="E190" s="53">
        <f t="shared" ref="E190" si="40">D190*23/100</f>
        <v>0</v>
      </c>
      <c r="F190" s="54">
        <f t="shared" ref="F190" si="41">D190+E190</f>
        <v>0</v>
      </c>
    </row>
    <row r="191" spans="1:6" ht="15.75" thickBot="1" x14ac:dyDescent="0.3">
      <c r="A191" s="89"/>
      <c r="B191" s="90"/>
      <c r="C191" s="90"/>
      <c r="D191" s="90"/>
      <c r="E191" s="90"/>
      <c r="F191" s="91"/>
    </row>
    <row r="192" spans="1:6" x14ac:dyDescent="0.25">
      <c r="A192" s="4" t="s">
        <v>36</v>
      </c>
      <c r="B192" s="5">
        <f>B186*1000</f>
        <v>45000</v>
      </c>
      <c r="C192" s="6"/>
      <c r="D192" s="7">
        <f t="shared" ref="D192:D198" si="42">B192*C192</f>
        <v>0</v>
      </c>
      <c r="E192" s="7">
        <f t="shared" ref="E192:E198" si="43">D192*23/100</f>
        <v>0</v>
      </c>
      <c r="F192" s="8">
        <f t="shared" ref="F192:F198" si="44">D192+E192</f>
        <v>0</v>
      </c>
    </row>
    <row r="193" spans="1:6" x14ac:dyDescent="0.25">
      <c r="A193" s="4" t="s">
        <v>37</v>
      </c>
      <c r="B193" s="5">
        <f>B187*1000</f>
        <v>70890</v>
      </c>
      <c r="C193" s="6"/>
      <c r="D193" s="7">
        <f t="shared" si="42"/>
        <v>0</v>
      </c>
      <c r="E193" s="7">
        <f t="shared" si="43"/>
        <v>0</v>
      </c>
      <c r="F193" s="8">
        <f t="shared" si="44"/>
        <v>0</v>
      </c>
    </row>
    <row r="194" spans="1:6" x14ac:dyDescent="0.25">
      <c r="A194" s="9" t="s">
        <v>35</v>
      </c>
      <c r="B194" s="13">
        <f>B185*1000</f>
        <v>115890</v>
      </c>
      <c r="C194" s="10"/>
      <c r="D194" s="11">
        <f t="shared" si="42"/>
        <v>0</v>
      </c>
      <c r="E194" s="11">
        <f t="shared" si="43"/>
        <v>0</v>
      </c>
      <c r="F194" s="12">
        <f t="shared" si="44"/>
        <v>0</v>
      </c>
    </row>
    <row r="195" spans="1:6" x14ac:dyDescent="0.25">
      <c r="A195" s="9" t="s">
        <v>18</v>
      </c>
      <c r="B195" s="10">
        <f>B184*B183</f>
        <v>720</v>
      </c>
      <c r="C195" s="10"/>
      <c r="D195" s="11">
        <f t="shared" si="42"/>
        <v>0</v>
      </c>
      <c r="E195" s="11">
        <f t="shared" si="43"/>
        <v>0</v>
      </c>
      <c r="F195" s="12">
        <f t="shared" si="44"/>
        <v>0</v>
      </c>
    </row>
    <row r="196" spans="1:6" x14ac:dyDescent="0.25">
      <c r="A196" s="9" t="s">
        <v>19</v>
      </c>
      <c r="B196" s="10">
        <f>B184*B183</f>
        <v>720</v>
      </c>
      <c r="C196" s="10"/>
      <c r="D196" s="11">
        <f t="shared" si="42"/>
        <v>0</v>
      </c>
      <c r="E196" s="11">
        <f t="shared" si="43"/>
        <v>0</v>
      </c>
      <c r="F196" s="12">
        <f t="shared" si="44"/>
        <v>0</v>
      </c>
    </row>
    <row r="197" spans="1:6" x14ac:dyDescent="0.25">
      <c r="A197" s="9" t="s">
        <v>20</v>
      </c>
      <c r="B197" s="10">
        <f>B182*B183</f>
        <v>12</v>
      </c>
      <c r="C197" s="10"/>
      <c r="D197" s="11">
        <f t="shared" si="42"/>
        <v>0</v>
      </c>
      <c r="E197" s="11">
        <f t="shared" si="43"/>
        <v>0</v>
      </c>
      <c r="F197" s="12">
        <f t="shared" si="44"/>
        <v>0</v>
      </c>
    </row>
    <row r="198" spans="1:6" x14ac:dyDescent="0.25">
      <c r="A198" s="9" t="s">
        <v>21</v>
      </c>
      <c r="B198" s="13">
        <f>B185</f>
        <v>115.89</v>
      </c>
      <c r="C198" s="10"/>
      <c r="D198" s="11">
        <f t="shared" si="42"/>
        <v>0</v>
      </c>
      <c r="E198" s="11">
        <f t="shared" si="43"/>
        <v>0</v>
      </c>
      <c r="F198" s="12">
        <f t="shared" si="44"/>
        <v>0</v>
      </c>
    </row>
    <row r="199" spans="1:6" x14ac:dyDescent="0.25">
      <c r="A199" s="9" t="s">
        <v>54</v>
      </c>
      <c r="B199" s="14"/>
      <c r="C199" s="14"/>
      <c r="D199" s="11">
        <f>SUM(D192:D198)</f>
        <v>0</v>
      </c>
      <c r="E199" s="11">
        <f>SUM(E192:E198)</f>
        <v>0</v>
      </c>
      <c r="F199" s="12">
        <f>SUM(F192:F198)</f>
        <v>0</v>
      </c>
    </row>
    <row r="200" spans="1:6" ht="23.25" thickBot="1" x14ac:dyDescent="0.3">
      <c r="A200" s="78" t="s">
        <v>55</v>
      </c>
      <c r="B200" s="82"/>
      <c r="C200" s="83"/>
      <c r="D200" s="83"/>
      <c r="E200" s="83"/>
      <c r="F200" s="84">
        <f>F190+F199</f>
        <v>0</v>
      </c>
    </row>
    <row r="201" spans="1:6" x14ac:dyDescent="0.25">
      <c r="A201" s="18"/>
      <c r="B201" s="19"/>
      <c r="C201" s="64"/>
      <c r="D201" s="64"/>
      <c r="E201" s="64"/>
      <c r="F201" s="64"/>
    </row>
    <row r="202" spans="1:6" ht="15.75" thickBot="1" x14ac:dyDescent="0.3">
      <c r="A202" s="18"/>
      <c r="B202" s="19"/>
      <c r="C202" s="64"/>
      <c r="D202" s="64"/>
      <c r="E202" s="64"/>
      <c r="F202" s="64"/>
    </row>
    <row r="203" spans="1:6" x14ac:dyDescent="0.25">
      <c r="A203" s="16" t="s">
        <v>23</v>
      </c>
      <c r="B203" s="17"/>
      <c r="C203" s="64"/>
      <c r="D203" s="64"/>
      <c r="E203" s="64"/>
      <c r="F203" s="64"/>
    </row>
    <row r="204" spans="1:6" x14ac:dyDescent="0.25">
      <c r="A204" s="9" t="s">
        <v>0</v>
      </c>
      <c r="B204" s="74" t="s">
        <v>46</v>
      </c>
      <c r="C204" s="64"/>
      <c r="D204" s="64"/>
      <c r="E204" s="64"/>
      <c r="F204" s="64"/>
    </row>
    <row r="205" spans="1:6" x14ac:dyDescent="0.25">
      <c r="A205" s="9" t="s">
        <v>22</v>
      </c>
      <c r="B205" s="76">
        <v>1</v>
      </c>
      <c r="C205" s="64"/>
      <c r="D205" s="64"/>
      <c r="E205" s="64"/>
      <c r="F205" s="64"/>
    </row>
    <row r="206" spans="1:6" x14ac:dyDescent="0.25">
      <c r="A206" s="9" t="s">
        <v>56</v>
      </c>
      <c r="B206" s="76">
        <v>12</v>
      </c>
      <c r="C206" s="64"/>
      <c r="D206" s="64"/>
      <c r="E206" s="64"/>
      <c r="F206" s="64"/>
    </row>
    <row r="207" spans="1:6" x14ac:dyDescent="0.25">
      <c r="A207" s="9" t="s">
        <v>24</v>
      </c>
      <c r="B207" s="76">
        <v>92</v>
      </c>
      <c r="C207" s="64"/>
      <c r="D207" s="64"/>
      <c r="E207" s="64"/>
      <c r="F207" s="64"/>
    </row>
    <row r="208" spans="1:6" x14ac:dyDescent="0.25">
      <c r="A208" s="9" t="s">
        <v>25</v>
      </c>
      <c r="B208" s="76">
        <f>SUM(B209:B210)</f>
        <v>369.04999999999995</v>
      </c>
      <c r="C208" s="64"/>
      <c r="D208" s="64"/>
      <c r="E208" s="64"/>
      <c r="F208" s="64"/>
    </row>
    <row r="209" spans="1:6" x14ac:dyDescent="0.25">
      <c r="A209" s="9" t="s">
        <v>31</v>
      </c>
      <c r="B209" s="76">
        <v>280.64999999999998</v>
      </c>
      <c r="C209" s="64"/>
      <c r="D209" s="64"/>
      <c r="E209" s="64"/>
      <c r="F209" s="64"/>
    </row>
    <row r="210" spans="1:6" ht="15.75" thickBot="1" x14ac:dyDescent="0.3">
      <c r="A210" s="55" t="s">
        <v>32</v>
      </c>
      <c r="B210" s="77">
        <v>88.4</v>
      </c>
      <c r="C210" s="64"/>
      <c r="D210" s="64"/>
      <c r="E210" s="64"/>
      <c r="F210" s="64"/>
    </row>
    <row r="211" spans="1:6" ht="15.75" thickBot="1" x14ac:dyDescent="0.3"/>
    <row r="212" spans="1:6" ht="15.75" thickBot="1" x14ac:dyDescent="0.3">
      <c r="A212" s="1" t="s">
        <v>10</v>
      </c>
      <c r="B212" s="2" t="s">
        <v>27</v>
      </c>
      <c r="C212" s="2" t="s">
        <v>12</v>
      </c>
      <c r="D212" s="2" t="s">
        <v>13</v>
      </c>
      <c r="E212" s="2" t="s">
        <v>14</v>
      </c>
      <c r="F212" s="3" t="s">
        <v>15</v>
      </c>
    </row>
    <row r="213" spans="1:6" x14ac:dyDescent="0.25">
      <c r="A213" s="50" t="s">
        <v>52</v>
      </c>
      <c r="B213" s="51">
        <f>B208</f>
        <v>369.04999999999995</v>
      </c>
      <c r="C213" s="52"/>
      <c r="D213" s="7">
        <f>B213*C213</f>
        <v>0</v>
      </c>
      <c r="E213" s="53">
        <f t="shared" ref="E213" si="45">D213*23/100</f>
        <v>0</v>
      </c>
      <c r="F213" s="54">
        <f t="shared" ref="F213" si="46">D213+E213</f>
        <v>0</v>
      </c>
    </row>
    <row r="214" spans="1:6" ht="15.75" thickBot="1" x14ac:dyDescent="0.3">
      <c r="A214" s="89"/>
      <c r="B214" s="90"/>
      <c r="C214" s="90"/>
      <c r="D214" s="90"/>
      <c r="E214" s="90"/>
      <c r="F214" s="91"/>
    </row>
    <row r="215" spans="1:6" x14ac:dyDescent="0.25">
      <c r="A215" s="4" t="s">
        <v>36</v>
      </c>
      <c r="B215" s="5">
        <f>B209*1000</f>
        <v>280650</v>
      </c>
      <c r="C215" s="6"/>
      <c r="D215" s="7">
        <f t="shared" ref="D215:D221" si="47">B215*C215</f>
        <v>0</v>
      </c>
      <c r="E215" s="7">
        <f t="shared" ref="E215:E221" si="48">D215*23/100</f>
        <v>0</v>
      </c>
      <c r="F215" s="8">
        <f t="shared" ref="F215:F221" si="49">D215+E215</f>
        <v>0</v>
      </c>
    </row>
    <row r="216" spans="1:6" x14ac:dyDescent="0.25">
      <c r="A216" s="4" t="s">
        <v>37</v>
      </c>
      <c r="B216" s="5">
        <f>B210*1000</f>
        <v>88400</v>
      </c>
      <c r="C216" s="6"/>
      <c r="D216" s="7">
        <f t="shared" si="47"/>
        <v>0</v>
      </c>
      <c r="E216" s="7">
        <f t="shared" si="48"/>
        <v>0</v>
      </c>
      <c r="F216" s="8">
        <f t="shared" si="49"/>
        <v>0</v>
      </c>
    </row>
    <row r="217" spans="1:6" x14ac:dyDescent="0.25">
      <c r="A217" s="9" t="s">
        <v>35</v>
      </c>
      <c r="B217" s="13">
        <f>B208*1000</f>
        <v>369049.99999999994</v>
      </c>
      <c r="C217" s="10"/>
      <c r="D217" s="11">
        <f t="shared" si="47"/>
        <v>0</v>
      </c>
      <c r="E217" s="11">
        <f t="shared" si="48"/>
        <v>0</v>
      </c>
      <c r="F217" s="12">
        <f t="shared" si="49"/>
        <v>0</v>
      </c>
    </row>
    <row r="218" spans="1:6" x14ac:dyDescent="0.25">
      <c r="A218" s="9" t="s">
        <v>18</v>
      </c>
      <c r="B218" s="10">
        <f>B207*B206</f>
        <v>1104</v>
      </c>
      <c r="C218" s="10"/>
      <c r="D218" s="11">
        <f t="shared" si="47"/>
        <v>0</v>
      </c>
      <c r="E218" s="11">
        <f t="shared" si="48"/>
        <v>0</v>
      </c>
      <c r="F218" s="12">
        <f t="shared" si="49"/>
        <v>0</v>
      </c>
    </row>
    <row r="219" spans="1:6" x14ac:dyDescent="0.25">
      <c r="A219" s="9" t="s">
        <v>19</v>
      </c>
      <c r="B219" s="10">
        <f>B207*B206</f>
        <v>1104</v>
      </c>
      <c r="C219" s="10"/>
      <c r="D219" s="11">
        <f t="shared" si="47"/>
        <v>0</v>
      </c>
      <c r="E219" s="11">
        <f t="shared" si="48"/>
        <v>0</v>
      </c>
      <c r="F219" s="12">
        <f t="shared" si="49"/>
        <v>0</v>
      </c>
    </row>
    <row r="220" spans="1:6" x14ac:dyDescent="0.25">
      <c r="A220" s="9" t="s">
        <v>20</v>
      </c>
      <c r="B220" s="10">
        <f>B205*B206</f>
        <v>12</v>
      </c>
      <c r="C220" s="10"/>
      <c r="D220" s="11">
        <f t="shared" si="47"/>
        <v>0</v>
      </c>
      <c r="E220" s="11">
        <f t="shared" si="48"/>
        <v>0</v>
      </c>
      <c r="F220" s="12">
        <f t="shared" si="49"/>
        <v>0</v>
      </c>
    </row>
    <row r="221" spans="1:6" x14ac:dyDescent="0.25">
      <c r="A221" s="9" t="s">
        <v>21</v>
      </c>
      <c r="B221" s="13">
        <f>B208</f>
        <v>369.04999999999995</v>
      </c>
      <c r="C221" s="10"/>
      <c r="D221" s="11">
        <f t="shared" si="47"/>
        <v>0</v>
      </c>
      <c r="E221" s="11">
        <f t="shared" si="48"/>
        <v>0</v>
      </c>
      <c r="F221" s="12">
        <f t="shared" si="49"/>
        <v>0</v>
      </c>
    </row>
    <row r="222" spans="1:6" x14ac:dyDescent="0.25">
      <c r="A222" s="9" t="s">
        <v>54</v>
      </c>
      <c r="B222" s="14"/>
      <c r="C222" s="14"/>
      <c r="D222" s="11">
        <f>SUM(D215:D221)</f>
        <v>0</v>
      </c>
      <c r="E222" s="11">
        <f>SUM(E215:E221)</f>
        <v>0</v>
      </c>
      <c r="F222" s="12">
        <f>SUM(F215:F221)</f>
        <v>0</v>
      </c>
    </row>
    <row r="223" spans="1:6" ht="23.25" thickBot="1" x14ac:dyDescent="0.3">
      <c r="A223" s="78" t="s">
        <v>55</v>
      </c>
      <c r="B223" s="82"/>
      <c r="C223" s="83"/>
      <c r="D223" s="83"/>
      <c r="E223" s="83"/>
      <c r="F223" s="84">
        <f>F213+F222</f>
        <v>0</v>
      </c>
    </row>
    <row r="224" spans="1:6" x14ac:dyDescent="0.25">
      <c r="A224" s="18"/>
      <c r="B224" s="19"/>
      <c r="C224" s="20"/>
      <c r="D224" s="20"/>
      <c r="E224" s="20"/>
      <c r="F224" s="20"/>
    </row>
    <row r="225" spans="1:6" ht="15.75" thickBot="1" x14ac:dyDescent="0.3">
      <c r="A225" s="18"/>
      <c r="B225" s="19"/>
      <c r="C225" s="64"/>
      <c r="D225" s="64"/>
      <c r="E225" s="64"/>
      <c r="F225" s="64"/>
    </row>
    <row r="226" spans="1:6" x14ac:dyDescent="0.25">
      <c r="A226" s="16" t="s">
        <v>23</v>
      </c>
      <c r="B226" s="17"/>
      <c r="C226" s="64"/>
      <c r="D226" s="64"/>
      <c r="E226" s="64"/>
      <c r="F226" s="64"/>
    </row>
    <row r="227" spans="1:6" x14ac:dyDescent="0.25">
      <c r="A227" s="9" t="s">
        <v>0</v>
      </c>
      <c r="B227" s="74" t="s">
        <v>50</v>
      </c>
      <c r="C227" s="64"/>
      <c r="D227" s="64"/>
      <c r="E227" s="64"/>
      <c r="F227" s="64"/>
    </row>
    <row r="228" spans="1:6" x14ac:dyDescent="0.25">
      <c r="A228" s="9" t="s">
        <v>22</v>
      </c>
      <c r="B228" s="76">
        <v>2</v>
      </c>
      <c r="C228" s="64"/>
      <c r="D228" s="64"/>
      <c r="E228" s="64"/>
      <c r="F228" s="64"/>
    </row>
    <row r="229" spans="1:6" x14ac:dyDescent="0.25">
      <c r="A229" s="9" t="s">
        <v>57</v>
      </c>
      <c r="B229" s="76">
        <v>6</v>
      </c>
      <c r="C229" s="64"/>
      <c r="D229" s="64"/>
      <c r="E229" s="64"/>
      <c r="F229" s="64"/>
    </row>
    <row r="230" spans="1:6" x14ac:dyDescent="0.25">
      <c r="A230" s="9" t="s">
        <v>24</v>
      </c>
      <c r="B230" s="76">
        <v>155</v>
      </c>
      <c r="C230" s="64"/>
      <c r="D230" s="64"/>
      <c r="E230" s="64"/>
      <c r="F230" s="64"/>
    </row>
    <row r="231" spans="1:6" x14ac:dyDescent="0.25">
      <c r="A231" s="9" t="s">
        <v>25</v>
      </c>
      <c r="B231" s="76">
        <f>SUM(B232:B234)</f>
        <v>176</v>
      </c>
      <c r="C231" s="64"/>
      <c r="D231" s="64"/>
      <c r="E231" s="64"/>
      <c r="F231" s="64"/>
    </row>
    <row r="232" spans="1:6" x14ac:dyDescent="0.25">
      <c r="A232" s="9" t="s">
        <v>31</v>
      </c>
      <c r="B232" s="76">
        <f>440*0.4</f>
        <v>176</v>
      </c>
      <c r="C232" s="64"/>
      <c r="D232" s="64"/>
      <c r="E232" s="64"/>
      <c r="F232" s="64"/>
    </row>
    <row r="233" spans="1:6" x14ac:dyDescent="0.25">
      <c r="A233" s="9" t="s">
        <v>32</v>
      </c>
      <c r="B233" s="76">
        <v>0</v>
      </c>
      <c r="C233" s="64"/>
      <c r="D233" s="64"/>
      <c r="E233" s="64"/>
      <c r="F233" s="64"/>
    </row>
    <row r="234" spans="1:6" ht="15.75" thickBot="1" x14ac:dyDescent="0.3">
      <c r="A234" s="55" t="s">
        <v>33</v>
      </c>
      <c r="B234" s="77">
        <v>0</v>
      </c>
      <c r="C234" s="64"/>
      <c r="D234" s="64"/>
      <c r="E234" s="64"/>
      <c r="F234" s="64"/>
    </row>
    <row r="235" spans="1:6" ht="15.75" thickBot="1" x14ac:dyDescent="0.3">
      <c r="A235" s="18"/>
      <c r="B235" s="19"/>
      <c r="C235" s="64"/>
      <c r="D235" s="64"/>
      <c r="E235" s="64"/>
      <c r="F235" s="64"/>
    </row>
    <row r="236" spans="1:6" ht="15.75" thickBot="1" x14ac:dyDescent="0.3">
      <c r="A236" s="1" t="s">
        <v>10</v>
      </c>
      <c r="B236" s="2" t="s">
        <v>27</v>
      </c>
      <c r="C236" s="2" t="s">
        <v>12</v>
      </c>
      <c r="D236" s="2" t="s">
        <v>13</v>
      </c>
      <c r="E236" s="2" t="s">
        <v>14</v>
      </c>
      <c r="F236" s="3" t="s">
        <v>15</v>
      </c>
    </row>
    <row r="237" spans="1:6" x14ac:dyDescent="0.25">
      <c r="A237" s="50" t="s">
        <v>52</v>
      </c>
      <c r="B237" s="51">
        <f>B231</f>
        <v>176</v>
      </c>
      <c r="C237" s="52"/>
      <c r="D237" s="7">
        <f>B237*C237</f>
        <v>0</v>
      </c>
      <c r="E237" s="53">
        <f t="shared" ref="E237" si="50">D237*23/100</f>
        <v>0</v>
      </c>
      <c r="F237" s="54">
        <f t="shared" ref="F237" si="51">D237+E237</f>
        <v>0</v>
      </c>
    </row>
    <row r="238" spans="1:6" ht="15.75" thickBot="1" x14ac:dyDescent="0.3">
      <c r="A238" s="89"/>
      <c r="B238" s="90"/>
      <c r="C238" s="90"/>
      <c r="D238" s="90"/>
      <c r="E238" s="90"/>
      <c r="F238" s="91"/>
    </row>
    <row r="239" spans="1:6" x14ac:dyDescent="0.25">
      <c r="A239" s="4" t="s">
        <v>47</v>
      </c>
      <c r="B239" s="5">
        <f>B232*1000</f>
        <v>176000</v>
      </c>
      <c r="C239" s="6"/>
      <c r="D239" s="7">
        <f t="shared" ref="D239:D246" si="52">B239*C239</f>
        <v>0</v>
      </c>
      <c r="E239" s="7">
        <f t="shared" ref="E239:E246" si="53">D239*23/100</f>
        <v>0</v>
      </c>
      <c r="F239" s="8">
        <f t="shared" ref="F239:F246" si="54">D239+E239</f>
        <v>0</v>
      </c>
    </row>
    <row r="240" spans="1:6" x14ac:dyDescent="0.25">
      <c r="A240" s="4" t="s">
        <v>48</v>
      </c>
      <c r="B240" s="5">
        <f t="shared" ref="B240:B241" si="55">B233*1000</f>
        <v>0</v>
      </c>
      <c r="C240" s="6"/>
      <c r="D240" s="7">
        <f t="shared" si="52"/>
        <v>0</v>
      </c>
      <c r="E240" s="7">
        <f t="shared" si="53"/>
        <v>0</v>
      </c>
      <c r="F240" s="8">
        <f t="shared" si="54"/>
        <v>0</v>
      </c>
    </row>
    <row r="241" spans="1:6" x14ac:dyDescent="0.25">
      <c r="A241" s="4" t="s">
        <v>49</v>
      </c>
      <c r="B241" s="5">
        <f t="shared" si="55"/>
        <v>0</v>
      </c>
      <c r="C241" s="6"/>
      <c r="D241" s="7">
        <f t="shared" si="52"/>
        <v>0</v>
      </c>
      <c r="E241" s="7">
        <f t="shared" si="53"/>
        <v>0</v>
      </c>
      <c r="F241" s="8">
        <f t="shared" si="54"/>
        <v>0</v>
      </c>
    </row>
    <row r="242" spans="1:6" x14ac:dyDescent="0.25">
      <c r="A242" s="9" t="s">
        <v>35</v>
      </c>
      <c r="B242" s="5">
        <f>B231*1000</f>
        <v>176000</v>
      </c>
      <c r="C242" s="10"/>
      <c r="D242" s="11">
        <f t="shared" si="52"/>
        <v>0</v>
      </c>
      <c r="E242" s="11">
        <f t="shared" si="53"/>
        <v>0</v>
      </c>
      <c r="F242" s="12">
        <f t="shared" si="54"/>
        <v>0</v>
      </c>
    </row>
    <row r="243" spans="1:6" x14ac:dyDescent="0.25">
      <c r="A243" s="9" t="s">
        <v>18</v>
      </c>
      <c r="B243" s="10">
        <f>B230*B229</f>
        <v>930</v>
      </c>
      <c r="C243" s="10"/>
      <c r="D243" s="11">
        <f t="shared" si="52"/>
        <v>0</v>
      </c>
      <c r="E243" s="11">
        <f t="shared" si="53"/>
        <v>0</v>
      </c>
      <c r="F243" s="12">
        <f t="shared" si="54"/>
        <v>0</v>
      </c>
    </row>
    <row r="244" spans="1:6" x14ac:dyDescent="0.25">
      <c r="A244" s="9" t="s">
        <v>19</v>
      </c>
      <c r="B244" s="10">
        <f>B230*B229</f>
        <v>930</v>
      </c>
      <c r="C244" s="10"/>
      <c r="D244" s="11">
        <f t="shared" si="52"/>
        <v>0</v>
      </c>
      <c r="E244" s="11">
        <f t="shared" si="53"/>
        <v>0</v>
      </c>
      <c r="F244" s="12">
        <f t="shared" si="54"/>
        <v>0</v>
      </c>
    </row>
    <row r="245" spans="1:6" x14ac:dyDescent="0.25">
      <c r="A245" s="9" t="s">
        <v>20</v>
      </c>
      <c r="B245" s="10">
        <f>B228*B229</f>
        <v>12</v>
      </c>
      <c r="C245" s="10"/>
      <c r="D245" s="11">
        <f t="shared" si="52"/>
        <v>0</v>
      </c>
      <c r="E245" s="11">
        <f t="shared" si="53"/>
        <v>0</v>
      </c>
      <c r="F245" s="12">
        <f t="shared" si="54"/>
        <v>0</v>
      </c>
    </row>
    <row r="246" spans="1:6" x14ac:dyDescent="0.25">
      <c r="A246" s="9" t="s">
        <v>21</v>
      </c>
      <c r="B246" s="13">
        <f>B231</f>
        <v>176</v>
      </c>
      <c r="C246" s="10"/>
      <c r="D246" s="11">
        <f t="shared" si="52"/>
        <v>0</v>
      </c>
      <c r="E246" s="11">
        <f t="shared" si="53"/>
        <v>0</v>
      </c>
      <c r="F246" s="12">
        <f t="shared" si="54"/>
        <v>0</v>
      </c>
    </row>
    <row r="247" spans="1:6" x14ac:dyDescent="0.25">
      <c r="A247" s="9" t="s">
        <v>54</v>
      </c>
      <c r="B247" s="14"/>
      <c r="C247" s="14"/>
      <c r="D247" s="11">
        <f>SUM(D239:D246)</f>
        <v>0</v>
      </c>
      <c r="E247" s="11">
        <f>SUM(E239:E246)</f>
        <v>0</v>
      </c>
      <c r="F247" s="12">
        <f>SUM(F239:F246)</f>
        <v>0</v>
      </c>
    </row>
    <row r="248" spans="1:6" ht="23.25" thickBot="1" x14ac:dyDescent="0.3">
      <c r="A248" s="78" t="s">
        <v>59</v>
      </c>
      <c r="B248" s="82"/>
      <c r="C248" s="83"/>
      <c r="D248" s="83"/>
      <c r="E248" s="83"/>
      <c r="F248" s="84">
        <f>F237+F247</f>
        <v>0</v>
      </c>
    </row>
    <row r="250" spans="1:6" ht="15.75" thickBot="1" x14ac:dyDescent="0.3"/>
    <row r="251" spans="1:6" x14ac:dyDescent="0.25">
      <c r="A251" s="16" t="s">
        <v>23</v>
      </c>
      <c r="B251" s="17"/>
      <c r="C251" s="64"/>
      <c r="D251" s="64"/>
      <c r="E251" s="64"/>
      <c r="F251" s="64"/>
    </row>
    <row r="252" spans="1:6" x14ac:dyDescent="0.25">
      <c r="A252" s="9" t="s">
        <v>0</v>
      </c>
      <c r="B252" s="74" t="s">
        <v>50</v>
      </c>
      <c r="C252" s="64"/>
      <c r="D252" s="64"/>
      <c r="E252" s="64"/>
      <c r="F252" s="64"/>
    </row>
    <row r="253" spans="1:6" x14ac:dyDescent="0.25">
      <c r="A253" s="9" t="s">
        <v>22</v>
      </c>
      <c r="B253" s="76">
        <v>2</v>
      </c>
      <c r="C253" s="64"/>
      <c r="D253" s="64"/>
      <c r="E253" s="64"/>
      <c r="F253" s="64"/>
    </row>
    <row r="254" spans="1:6" x14ac:dyDescent="0.25">
      <c r="A254" s="9" t="s">
        <v>58</v>
      </c>
      <c r="B254" s="76">
        <v>6</v>
      </c>
      <c r="C254" s="64"/>
      <c r="D254" s="64"/>
      <c r="E254" s="64"/>
      <c r="F254" s="64"/>
    </row>
    <row r="255" spans="1:6" x14ac:dyDescent="0.25">
      <c r="A255" s="9" t="s">
        <v>24</v>
      </c>
      <c r="B255" s="76">
        <v>155</v>
      </c>
      <c r="C255" s="64"/>
      <c r="D255" s="64"/>
      <c r="E255" s="64"/>
      <c r="F255" s="64"/>
    </row>
    <row r="256" spans="1:6" x14ac:dyDescent="0.25">
      <c r="A256" s="9" t="s">
        <v>25</v>
      </c>
      <c r="B256" s="76">
        <f>SUM(B257:B259)</f>
        <v>264</v>
      </c>
      <c r="C256" s="64"/>
      <c r="D256" s="64"/>
      <c r="E256" s="64"/>
      <c r="F256" s="64"/>
    </row>
    <row r="257" spans="1:6" x14ac:dyDescent="0.25">
      <c r="A257" s="9" t="s">
        <v>31</v>
      </c>
      <c r="B257" s="76">
        <f>440*0.6</f>
        <v>264</v>
      </c>
      <c r="C257" s="64"/>
      <c r="D257" s="64"/>
      <c r="E257" s="64"/>
      <c r="F257" s="64"/>
    </row>
    <row r="258" spans="1:6" x14ac:dyDescent="0.25">
      <c r="A258" s="9" t="s">
        <v>32</v>
      </c>
      <c r="B258" s="76">
        <v>0</v>
      </c>
      <c r="C258" s="64"/>
      <c r="D258" s="64"/>
      <c r="E258" s="64"/>
      <c r="F258" s="64"/>
    </row>
    <row r="259" spans="1:6" ht="15.75" thickBot="1" x14ac:dyDescent="0.3">
      <c r="A259" s="55" t="s">
        <v>33</v>
      </c>
      <c r="B259" s="77">
        <v>0</v>
      </c>
      <c r="C259" s="64"/>
      <c r="D259" s="64"/>
      <c r="E259" s="64"/>
      <c r="F259" s="64"/>
    </row>
    <row r="260" spans="1:6" ht="15.75" thickBot="1" x14ac:dyDescent="0.3">
      <c r="A260" s="18"/>
      <c r="B260" s="19"/>
      <c r="C260" s="64"/>
      <c r="D260" s="64"/>
      <c r="E260" s="64"/>
      <c r="F260" s="64"/>
    </row>
    <row r="261" spans="1:6" ht="15.75" thickBot="1" x14ac:dyDescent="0.3">
      <c r="A261" s="1" t="s">
        <v>10</v>
      </c>
      <c r="B261" s="2" t="s">
        <v>27</v>
      </c>
      <c r="C261" s="2" t="s">
        <v>12</v>
      </c>
      <c r="D261" s="2" t="s">
        <v>13</v>
      </c>
      <c r="E261" s="2" t="s">
        <v>14</v>
      </c>
      <c r="F261" s="3" t="s">
        <v>15</v>
      </c>
    </row>
    <row r="262" spans="1:6" x14ac:dyDescent="0.25">
      <c r="A262" s="50" t="s">
        <v>52</v>
      </c>
      <c r="B262" s="51">
        <f>B256</f>
        <v>264</v>
      </c>
      <c r="C262" s="52"/>
      <c r="D262" s="7">
        <f>B262*C262</f>
        <v>0</v>
      </c>
      <c r="E262" s="53">
        <f t="shared" ref="E262" si="56">D262*23/100</f>
        <v>0</v>
      </c>
      <c r="F262" s="54">
        <f t="shared" ref="F262" si="57">D262+E262</f>
        <v>0</v>
      </c>
    </row>
    <row r="263" spans="1:6" ht="15.75" thickBot="1" x14ac:dyDescent="0.3">
      <c r="A263" s="89"/>
      <c r="B263" s="90"/>
      <c r="C263" s="90"/>
      <c r="D263" s="90"/>
      <c r="E263" s="90"/>
      <c r="F263" s="91"/>
    </row>
    <row r="264" spans="1:6" x14ac:dyDescent="0.25">
      <c r="A264" s="4" t="s">
        <v>47</v>
      </c>
      <c r="B264" s="5">
        <f>B257*1000</f>
        <v>264000</v>
      </c>
      <c r="C264" s="6"/>
      <c r="D264" s="7">
        <f t="shared" ref="D264:D271" si="58">B264*C264</f>
        <v>0</v>
      </c>
      <c r="E264" s="7">
        <f t="shared" ref="E264:E271" si="59">D264*23/100</f>
        <v>0</v>
      </c>
      <c r="F264" s="8">
        <f t="shared" ref="F264:F271" si="60">D264+E264</f>
        <v>0</v>
      </c>
    </row>
    <row r="265" spans="1:6" x14ac:dyDescent="0.25">
      <c r="A265" s="4" t="s">
        <v>48</v>
      </c>
      <c r="B265" s="5">
        <f t="shared" ref="B265:B266" si="61">B258*1000</f>
        <v>0</v>
      </c>
      <c r="C265" s="6"/>
      <c r="D265" s="7">
        <f t="shared" si="58"/>
        <v>0</v>
      </c>
      <c r="E265" s="7">
        <f t="shared" si="59"/>
        <v>0</v>
      </c>
      <c r="F265" s="8">
        <f t="shared" si="60"/>
        <v>0</v>
      </c>
    </row>
    <row r="266" spans="1:6" x14ac:dyDescent="0.25">
      <c r="A266" s="4" t="s">
        <v>49</v>
      </c>
      <c r="B266" s="5">
        <f t="shared" si="61"/>
        <v>0</v>
      </c>
      <c r="C266" s="6"/>
      <c r="D266" s="7">
        <f t="shared" si="58"/>
        <v>0</v>
      </c>
      <c r="E266" s="7">
        <f t="shared" si="59"/>
        <v>0</v>
      </c>
      <c r="F266" s="8">
        <f t="shared" si="60"/>
        <v>0</v>
      </c>
    </row>
    <row r="267" spans="1:6" x14ac:dyDescent="0.25">
      <c r="A267" s="9" t="s">
        <v>35</v>
      </c>
      <c r="B267" s="5">
        <f>B256*1000</f>
        <v>264000</v>
      </c>
      <c r="C267" s="10"/>
      <c r="D267" s="11">
        <f t="shared" si="58"/>
        <v>0</v>
      </c>
      <c r="E267" s="11">
        <f t="shared" si="59"/>
        <v>0</v>
      </c>
      <c r="F267" s="12">
        <f t="shared" si="60"/>
        <v>0</v>
      </c>
    </row>
    <row r="268" spans="1:6" x14ac:dyDescent="0.25">
      <c r="A268" s="9" t="s">
        <v>18</v>
      </c>
      <c r="B268" s="10">
        <f>B255*B254</f>
        <v>930</v>
      </c>
      <c r="C268" s="10"/>
      <c r="D268" s="11">
        <f t="shared" si="58"/>
        <v>0</v>
      </c>
      <c r="E268" s="11">
        <f t="shared" si="59"/>
        <v>0</v>
      </c>
      <c r="F268" s="12">
        <f t="shared" si="60"/>
        <v>0</v>
      </c>
    </row>
    <row r="269" spans="1:6" x14ac:dyDescent="0.25">
      <c r="A269" s="9" t="s">
        <v>19</v>
      </c>
      <c r="B269" s="10">
        <f>B255*B254</f>
        <v>930</v>
      </c>
      <c r="C269" s="10"/>
      <c r="D269" s="11">
        <f t="shared" si="58"/>
        <v>0</v>
      </c>
      <c r="E269" s="11">
        <f t="shared" si="59"/>
        <v>0</v>
      </c>
      <c r="F269" s="12">
        <f t="shared" si="60"/>
        <v>0</v>
      </c>
    </row>
    <row r="270" spans="1:6" x14ac:dyDescent="0.25">
      <c r="A270" s="9" t="s">
        <v>20</v>
      </c>
      <c r="B270" s="10">
        <f>B253*B254</f>
        <v>12</v>
      </c>
      <c r="C270" s="10"/>
      <c r="D270" s="11">
        <f t="shared" si="58"/>
        <v>0</v>
      </c>
      <c r="E270" s="11">
        <f t="shared" si="59"/>
        <v>0</v>
      </c>
      <c r="F270" s="12">
        <f t="shared" si="60"/>
        <v>0</v>
      </c>
    </row>
    <row r="271" spans="1:6" x14ac:dyDescent="0.25">
      <c r="A271" s="9" t="s">
        <v>21</v>
      </c>
      <c r="B271" s="13">
        <f>B256</f>
        <v>264</v>
      </c>
      <c r="C271" s="10"/>
      <c r="D271" s="11">
        <f t="shared" si="58"/>
        <v>0</v>
      </c>
      <c r="E271" s="11">
        <f t="shared" si="59"/>
        <v>0</v>
      </c>
      <c r="F271" s="12">
        <f t="shared" si="60"/>
        <v>0</v>
      </c>
    </row>
    <row r="272" spans="1:6" x14ac:dyDescent="0.25">
      <c r="A272" s="9" t="s">
        <v>54</v>
      </c>
      <c r="B272" s="14"/>
      <c r="C272" s="14"/>
      <c r="D272" s="11">
        <f>SUM(D264:D271)</f>
        <v>0</v>
      </c>
      <c r="E272" s="11">
        <f>SUM(E264:E271)</f>
        <v>0</v>
      </c>
      <c r="F272" s="12">
        <f>SUM(F264:F271)</f>
        <v>0</v>
      </c>
    </row>
    <row r="273" spans="1:6" ht="23.25" thickBot="1" x14ac:dyDescent="0.3">
      <c r="A273" s="78" t="s">
        <v>59</v>
      </c>
      <c r="B273" s="82"/>
      <c r="C273" s="83"/>
      <c r="D273" s="83"/>
      <c r="E273" s="83"/>
      <c r="F273" s="84">
        <f>F262+F272</f>
        <v>0</v>
      </c>
    </row>
    <row r="275" spans="1:6" ht="15.75" thickBot="1" x14ac:dyDescent="0.3"/>
    <row r="276" spans="1:6" x14ac:dyDescent="0.25">
      <c r="A276" s="16" t="s">
        <v>23</v>
      </c>
      <c r="B276" s="17"/>
    </row>
    <row r="277" spans="1:6" x14ac:dyDescent="0.25">
      <c r="A277" s="9" t="s">
        <v>0</v>
      </c>
      <c r="B277" s="74" t="s">
        <v>7</v>
      </c>
    </row>
    <row r="278" spans="1:6" x14ac:dyDescent="0.25">
      <c r="A278" s="9" t="s">
        <v>22</v>
      </c>
      <c r="B278" s="76">
        <v>3</v>
      </c>
    </row>
    <row r="279" spans="1:6" x14ac:dyDescent="0.25">
      <c r="A279" s="9" t="s">
        <v>56</v>
      </c>
      <c r="B279" s="76">
        <v>12</v>
      </c>
    </row>
    <row r="280" spans="1:6" x14ac:dyDescent="0.25">
      <c r="A280" s="9" t="s">
        <v>24</v>
      </c>
      <c r="B280" s="76">
        <v>38</v>
      </c>
    </row>
    <row r="281" spans="1:6" ht="15.75" thickBot="1" x14ac:dyDescent="0.3">
      <c r="A281" s="55" t="s">
        <v>25</v>
      </c>
      <c r="B281" s="77">
        <v>55.93</v>
      </c>
    </row>
    <row r="282" spans="1:6" ht="15.75" thickBot="1" x14ac:dyDescent="0.3"/>
    <row r="283" spans="1:6" ht="15.75" thickBot="1" x14ac:dyDescent="0.3">
      <c r="A283" s="1" t="s">
        <v>10</v>
      </c>
      <c r="B283" s="2" t="s">
        <v>27</v>
      </c>
      <c r="C283" s="2" t="s">
        <v>12</v>
      </c>
      <c r="D283" s="2" t="s">
        <v>13</v>
      </c>
      <c r="E283" s="2" t="s">
        <v>14</v>
      </c>
      <c r="F283" s="3" t="s">
        <v>15</v>
      </c>
    </row>
    <row r="284" spans="1:6" x14ac:dyDescent="0.25">
      <c r="A284" s="50" t="s">
        <v>52</v>
      </c>
      <c r="B284" s="51">
        <f>B281</f>
        <v>55.93</v>
      </c>
      <c r="C284" s="52"/>
      <c r="D284" s="7">
        <f>B284*C284</f>
        <v>0</v>
      </c>
      <c r="E284" s="53">
        <f t="shared" ref="E284" si="62">D284*23/100</f>
        <v>0</v>
      </c>
      <c r="F284" s="54">
        <f t="shared" ref="F284" si="63">D284+E284</f>
        <v>0</v>
      </c>
    </row>
    <row r="285" spans="1:6" ht="15.75" thickBot="1" x14ac:dyDescent="0.3">
      <c r="A285" s="89"/>
      <c r="B285" s="90"/>
      <c r="C285" s="90"/>
      <c r="D285" s="90"/>
      <c r="E285" s="90"/>
      <c r="F285" s="91"/>
    </row>
    <row r="286" spans="1:6" x14ac:dyDescent="0.25">
      <c r="A286" s="4" t="s">
        <v>38</v>
      </c>
      <c r="B286" s="5">
        <f>B281*1000</f>
        <v>55930</v>
      </c>
      <c r="C286" s="6"/>
      <c r="D286" s="7">
        <f>B286*C286</f>
        <v>0</v>
      </c>
      <c r="E286" s="7">
        <f>D286*23/100</f>
        <v>0</v>
      </c>
      <c r="F286" s="8">
        <f>D286+E286</f>
        <v>0</v>
      </c>
    </row>
    <row r="287" spans="1:6" x14ac:dyDescent="0.25">
      <c r="A287" s="9" t="s">
        <v>35</v>
      </c>
      <c r="B287" s="5">
        <f>B281*1000</f>
        <v>55930</v>
      </c>
      <c r="C287" s="10"/>
      <c r="D287" s="11">
        <f>B287*C287</f>
        <v>0</v>
      </c>
      <c r="E287" s="11">
        <f>D287*23/100</f>
        <v>0</v>
      </c>
      <c r="F287" s="12">
        <f>D287+E287</f>
        <v>0</v>
      </c>
    </row>
    <row r="288" spans="1:6" x14ac:dyDescent="0.25">
      <c r="A288" s="9" t="s">
        <v>18</v>
      </c>
      <c r="B288" s="10">
        <f>B280*B279</f>
        <v>456</v>
      </c>
      <c r="C288" s="10"/>
      <c r="D288" s="11">
        <f>B288*C288</f>
        <v>0</v>
      </c>
      <c r="E288" s="11">
        <f>D288*23/100</f>
        <v>0</v>
      </c>
      <c r="F288" s="12">
        <f>D288+E288</f>
        <v>0</v>
      </c>
    </row>
    <row r="289" spans="1:6" x14ac:dyDescent="0.25">
      <c r="A289" s="9" t="s">
        <v>19</v>
      </c>
      <c r="B289" s="10">
        <f>B280*B279</f>
        <v>456</v>
      </c>
      <c r="C289" s="10"/>
      <c r="D289" s="11">
        <f>B289*C289</f>
        <v>0</v>
      </c>
      <c r="E289" s="11">
        <f>D289*23/100</f>
        <v>0</v>
      </c>
      <c r="F289" s="12">
        <f>D289+E289</f>
        <v>0</v>
      </c>
    </row>
    <row r="290" spans="1:6" x14ac:dyDescent="0.25">
      <c r="A290" s="9" t="s">
        <v>20</v>
      </c>
      <c r="B290" s="10">
        <f>B278*B279</f>
        <v>36</v>
      </c>
      <c r="C290" s="10"/>
      <c r="D290" s="11">
        <f>B290*C290</f>
        <v>0</v>
      </c>
      <c r="E290" s="11">
        <f>D290*23/100</f>
        <v>0</v>
      </c>
      <c r="F290" s="12">
        <f>D290+E290</f>
        <v>0</v>
      </c>
    </row>
    <row r="291" spans="1:6" x14ac:dyDescent="0.25">
      <c r="A291" s="9" t="s">
        <v>21</v>
      </c>
      <c r="B291" s="13">
        <f>B281</f>
        <v>55.93</v>
      </c>
      <c r="C291" s="10"/>
      <c r="D291" s="11">
        <f t="shared" ref="D291" si="64">B291*C291</f>
        <v>0</v>
      </c>
      <c r="E291" s="11">
        <f t="shared" ref="E291" si="65">D291*23/100</f>
        <v>0</v>
      </c>
      <c r="F291" s="12">
        <f t="shared" ref="F291" si="66">D291+E291</f>
        <v>0</v>
      </c>
    </row>
    <row r="292" spans="1:6" x14ac:dyDescent="0.25">
      <c r="A292" s="9" t="s">
        <v>54</v>
      </c>
      <c r="B292" s="14"/>
      <c r="C292" s="14"/>
      <c r="D292" s="11">
        <f>SUM(D286:D291)</f>
        <v>0</v>
      </c>
      <c r="E292" s="11">
        <f>SUM(E286:E291)</f>
        <v>0</v>
      </c>
      <c r="F292" s="12">
        <f>SUM(F286:F291)</f>
        <v>0</v>
      </c>
    </row>
    <row r="293" spans="1:6" ht="23.25" thickBot="1" x14ac:dyDescent="0.3">
      <c r="A293" s="78" t="s">
        <v>55</v>
      </c>
      <c r="B293" s="82"/>
      <c r="C293" s="83"/>
      <c r="D293" s="83"/>
      <c r="E293" s="83"/>
      <c r="F293" s="84">
        <f>F284+F292</f>
        <v>0</v>
      </c>
    </row>
    <row r="295" spans="1:6" ht="15.75" thickBot="1" x14ac:dyDescent="0.3"/>
    <row r="296" spans="1:6" x14ac:dyDescent="0.25">
      <c r="A296" s="59" t="s">
        <v>40</v>
      </c>
      <c r="B296" s="48">
        <f>B278+B228+B205+B182+B162+B138+B115+B95+B45+B26+B6</f>
        <v>89</v>
      </c>
      <c r="C296" s="60"/>
      <c r="D296" s="60"/>
      <c r="E296" s="60"/>
      <c r="F296" s="61"/>
    </row>
    <row r="297" spans="1:6" ht="15.75" thickBot="1" x14ac:dyDescent="0.3">
      <c r="A297" s="33" t="s">
        <v>25</v>
      </c>
      <c r="B297" s="129">
        <f>B281+B256+B231+B208+B185+B165+B141+B118+B98+B79+B48+B29+B9</f>
        <v>10772.277999999998</v>
      </c>
      <c r="C297" s="36"/>
      <c r="D297" s="36"/>
      <c r="E297" s="36"/>
      <c r="F297" s="37"/>
    </row>
    <row r="298" spans="1:6" x14ac:dyDescent="0.25">
      <c r="A298" s="23" t="s">
        <v>42</v>
      </c>
      <c r="B298" s="24">
        <f>D20+D40+D64+D89+D109+D132+D156+D176+D199+D222+D247+D272+D292</f>
        <v>0</v>
      </c>
      <c r="C298" s="25"/>
      <c r="D298" s="26"/>
      <c r="E298" s="26"/>
      <c r="F298" s="27"/>
    </row>
    <row r="299" spans="1:6" x14ac:dyDescent="0.25">
      <c r="A299" s="38" t="s">
        <v>41</v>
      </c>
      <c r="B299" s="39">
        <f>D12+D32+D54+D79+D101+D123+D147+D168+D190+D213+D237+D262+D284</f>
        <v>0</v>
      </c>
      <c r="C299" s="40"/>
      <c r="D299" s="41"/>
      <c r="E299" s="41"/>
      <c r="F299" s="42"/>
    </row>
    <row r="300" spans="1:6" x14ac:dyDescent="0.25">
      <c r="A300" s="28" t="s">
        <v>14</v>
      </c>
      <c r="B300" s="29">
        <f>(B298+B299)*23/100</f>
        <v>0</v>
      </c>
      <c r="C300" s="30"/>
      <c r="D300" s="31"/>
      <c r="E300" s="31"/>
      <c r="F300" s="32"/>
    </row>
    <row r="301" spans="1:6" ht="15.75" thickBot="1" x14ac:dyDescent="0.3">
      <c r="A301" s="33" t="s">
        <v>26</v>
      </c>
      <c r="B301" s="34">
        <f>SUM(B298:B300)</f>
        <v>0</v>
      </c>
      <c r="C301" s="35"/>
      <c r="D301" s="36"/>
      <c r="E301" s="36"/>
      <c r="F301" s="95">
        <f>F21+F41+F65+F110+F133+F157+F177+F200+F223+F248+F293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H33" sqref="H33"/>
    </sheetView>
  </sheetViews>
  <sheetFormatPr defaultRowHeight="15" x14ac:dyDescent="0.25"/>
  <cols>
    <col min="1" max="1" width="49.42578125" customWidth="1"/>
    <col min="2" max="2" width="17.285156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2" spans="1:6" x14ac:dyDescent="0.25">
      <c r="A2" s="18" t="s">
        <v>53</v>
      </c>
    </row>
    <row r="3" spans="1:6" ht="15.75" thickBot="1" x14ac:dyDescent="0.3"/>
    <row r="4" spans="1:6" x14ac:dyDescent="0.25">
      <c r="A4" s="16" t="s">
        <v>23</v>
      </c>
      <c r="B4" s="17"/>
    </row>
    <row r="5" spans="1:6" x14ac:dyDescent="0.25">
      <c r="A5" s="9" t="s">
        <v>0</v>
      </c>
      <c r="B5" s="74" t="s">
        <v>1</v>
      </c>
    </row>
    <row r="6" spans="1:6" x14ac:dyDescent="0.25">
      <c r="A6" s="9" t="s">
        <v>22</v>
      </c>
      <c r="B6" s="76">
        <v>2</v>
      </c>
    </row>
    <row r="7" spans="1:6" x14ac:dyDescent="0.25">
      <c r="A7" s="9" t="s">
        <v>56</v>
      </c>
      <c r="B7" s="15">
        <v>12</v>
      </c>
    </row>
    <row r="8" spans="1:6" x14ac:dyDescent="0.25">
      <c r="A8" s="9" t="s">
        <v>24</v>
      </c>
      <c r="B8" s="76">
        <v>183</v>
      </c>
    </row>
    <row r="9" spans="1:6" ht="15.75" thickBot="1" x14ac:dyDescent="0.3">
      <c r="A9" s="55" t="s">
        <v>25</v>
      </c>
      <c r="B9" s="93">
        <v>355.6</v>
      </c>
    </row>
    <row r="10" spans="1:6" ht="15.75" thickBot="1" x14ac:dyDescent="0.3"/>
    <row r="11" spans="1:6" ht="15.75" thickBot="1" x14ac:dyDescent="0.3">
      <c r="A11" s="1" t="s">
        <v>10</v>
      </c>
      <c r="B11" s="2" t="s">
        <v>11</v>
      </c>
      <c r="C11" s="2" t="s">
        <v>12</v>
      </c>
      <c r="D11" s="2" t="s">
        <v>13</v>
      </c>
      <c r="E11" s="2" t="s">
        <v>14</v>
      </c>
      <c r="F11" s="3" t="s">
        <v>15</v>
      </c>
    </row>
    <row r="12" spans="1:6" x14ac:dyDescent="0.25">
      <c r="A12" s="4" t="s">
        <v>52</v>
      </c>
      <c r="B12" s="6">
        <f>B9</f>
        <v>355.6</v>
      </c>
      <c r="C12" s="6"/>
      <c r="D12" s="53">
        <f>B12*C12</f>
        <v>0</v>
      </c>
      <c r="E12" s="53">
        <f t="shared" ref="E12" si="0">D12*23/100</f>
        <v>0</v>
      </c>
      <c r="F12" s="54">
        <f t="shared" ref="F12" si="1">D12+E12</f>
        <v>0</v>
      </c>
    </row>
    <row r="13" spans="1:6" ht="15.75" thickBot="1" x14ac:dyDescent="0.3">
      <c r="A13" s="66"/>
      <c r="B13" s="65"/>
      <c r="C13" s="65"/>
      <c r="D13" s="65"/>
      <c r="E13" s="65"/>
      <c r="F13" s="67"/>
    </row>
    <row r="14" spans="1:6" x14ac:dyDescent="0.25">
      <c r="A14" s="50" t="s">
        <v>51</v>
      </c>
      <c r="B14" s="51">
        <f>B9*1000</f>
        <v>355600</v>
      </c>
      <c r="C14" s="52"/>
      <c r="D14" s="53">
        <f>B14*C14</f>
        <v>0</v>
      </c>
      <c r="E14" s="53">
        <f>D14*23/100</f>
        <v>0</v>
      </c>
      <c r="F14" s="54">
        <f>D14+E14</f>
        <v>0</v>
      </c>
    </row>
    <row r="15" spans="1:6" x14ac:dyDescent="0.25">
      <c r="A15" s="9" t="s">
        <v>17</v>
      </c>
      <c r="B15" s="13">
        <f>B9*1000</f>
        <v>355600</v>
      </c>
      <c r="C15" s="10"/>
      <c r="D15" s="11">
        <f>B15*C15</f>
        <v>0</v>
      </c>
      <c r="E15" s="11">
        <f>D15*23/100</f>
        <v>0</v>
      </c>
      <c r="F15" s="12">
        <f>D15+E15</f>
        <v>0</v>
      </c>
    </row>
    <row r="16" spans="1:6" x14ac:dyDescent="0.25">
      <c r="A16" s="9" t="s">
        <v>18</v>
      </c>
      <c r="B16" s="10">
        <f>B8*B7</f>
        <v>2196</v>
      </c>
      <c r="C16" s="10"/>
      <c r="D16" s="11">
        <f>B16*C16</f>
        <v>0</v>
      </c>
      <c r="E16" s="11">
        <f>D16*23/100</f>
        <v>0</v>
      </c>
      <c r="F16" s="12">
        <f>D16+E16</f>
        <v>0</v>
      </c>
    </row>
    <row r="17" spans="1:6" x14ac:dyDescent="0.25">
      <c r="A17" s="9" t="s">
        <v>19</v>
      </c>
      <c r="B17" s="10">
        <f>B8*B7</f>
        <v>2196</v>
      </c>
      <c r="C17" s="10"/>
      <c r="D17" s="11">
        <f>B17*C17/1000</f>
        <v>0</v>
      </c>
      <c r="E17" s="11">
        <f>D17*23/100</f>
        <v>0</v>
      </c>
      <c r="F17" s="12">
        <f>D17+E17</f>
        <v>0</v>
      </c>
    </row>
    <row r="18" spans="1:6" x14ac:dyDescent="0.25">
      <c r="A18" s="9" t="s">
        <v>20</v>
      </c>
      <c r="B18" s="10">
        <f>B6*B7</f>
        <v>24</v>
      </c>
      <c r="C18" s="10"/>
      <c r="D18" s="11">
        <f>B18*C18</f>
        <v>0</v>
      </c>
      <c r="E18" s="11">
        <f>D18*23/100</f>
        <v>0</v>
      </c>
      <c r="F18" s="12">
        <f>D18+E18</f>
        <v>0</v>
      </c>
    </row>
    <row r="19" spans="1:6" x14ac:dyDescent="0.25">
      <c r="A19" s="9" t="s">
        <v>21</v>
      </c>
      <c r="B19" s="13">
        <f>B9</f>
        <v>355.6</v>
      </c>
      <c r="C19" s="10"/>
      <c r="D19" s="11">
        <f t="shared" ref="D19" si="2">B19*C19</f>
        <v>0</v>
      </c>
      <c r="E19" s="11">
        <f t="shared" ref="E19" si="3">D19*23/100</f>
        <v>0</v>
      </c>
      <c r="F19" s="12">
        <f t="shared" ref="F19" si="4">D19+E19</f>
        <v>0</v>
      </c>
    </row>
    <row r="20" spans="1:6" x14ac:dyDescent="0.25">
      <c r="A20" s="9" t="s">
        <v>54</v>
      </c>
      <c r="B20" s="14"/>
      <c r="C20" s="14"/>
      <c r="D20" s="11">
        <f>SUM(D14:D19)</f>
        <v>0</v>
      </c>
      <c r="E20" s="11">
        <f>SUM(E14:E19)</f>
        <v>0</v>
      </c>
      <c r="F20" s="12">
        <f>SUM(F14:F19)</f>
        <v>0</v>
      </c>
    </row>
    <row r="21" spans="1:6" ht="23.25" thickBot="1" x14ac:dyDescent="0.3">
      <c r="A21" s="78" t="s">
        <v>55</v>
      </c>
      <c r="B21" s="79"/>
      <c r="C21" s="79"/>
      <c r="D21" s="79"/>
      <c r="E21" s="79"/>
      <c r="F21" s="81">
        <f>F12+F20</f>
        <v>0</v>
      </c>
    </row>
    <row r="22" spans="1:6" ht="15.75" thickBot="1" x14ac:dyDescent="0.3">
      <c r="A22" s="130"/>
      <c r="B22" s="131"/>
      <c r="C22" s="131"/>
      <c r="D22" s="131"/>
      <c r="E22" s="131"/>
      <c r="F22" s="132"/>
    </row>
    <row r="23" spans="1:6" s="22" customFormat="1" ht="12.75" x14ac:dyDescent="0.2">
      <c r="A23" s="43" t="s">
        <v>40</v>
      </c>
      <c r="B23" s="48">
        <f>B6</f>
        <v>2</v>
      </c>
      <c r="C23" s="45"/>
      <c r="D23" s="47"/>
      <c r="E23" s="45"/>
      <c r="F23" s="46"/>
    </row>
    <row r="24" spans="1:6" s="22" customFormat="1" ht="13.5" thickBot="1" x14ac:dyDescent="0.25">
      <c r="A24" s="28" t="s">
        <v>25</v>
      </c>
      <c r="B24" s="62">
        <f>B9</f>
        <v>355.6</v>
      </c>
      <c r="C24" s="31"/>
      <c r="D24" s="31"/>
      <c r="E24" s="31"/>
      <c r="F24" s="32"/>
    </row>
    <row r="25" spans="1:6" s="22" customFormat="1" ht="12.75" x14ac:dyDescent="0.2">
      <c r="A25" s="23" t="s">
        <v>42</v>
      </c>
      <c r="B25" s="24">
        <f>D20</f>
        <v>0</v>
      </c>
      <c r="C25" s="25"/>
      <c r="D25" s="26"/>
      <c r="E25" s="26"/>
      <c r="F25" s="27"/>
    </row>
    <row r="26" spans="1:6" s="22" customFormat="1" ht="12.75" x14ac:dyDescent="0.2">
      <c r="A26" s="38" t="s">
        <v>41</v>
      </c>
      <c r="B26" s="39">
        <f>D12</f>
        <v>0</v>
      </c>
      <c r="C26" s="40"/>
      <c r="D26" s="41"/>
      <c r="E26" s="41"/>
      <c r="F26" s="42"/>
    </row>
    <row r="27" spans="1:6" s="22" customFormat="1" ht="12.75" x14ac:dyDescent="0.2">
      <c r="A27" s="28" t="s">
        <v>14</v>
      </c>
      <c r="B27" s="29">
        <f>(B25+B26)*23/100</f>
        <v>0</v>
      </c>
      <c r="C27" s="30"/>
      <c r="D27" s="31"/>
      <c r="E27" s="31"/>
      <c r="F27" s="32"/>
    </row>
    <row r="28" spans="1:6" s="22" customFormat="1" ht="13.5" thickBot="1" x14ac:dyDescent="0.25">
      <c r="A28" s="33" t="s">
        <v>26</v>
      </c>
      <c r="B28" s="34">
        <f>SUM(B25:B27)</f>
        <v>0</v>
      </c>
      <c r="C28" s="35"/>
      <c r="D28" s="36"/>
      <c r="E28" s="36"/>
      <c r="F28" s="95">
        <f>F21</f>
        <v>0</v>
      </c>
    </row>
    <row r="29" spans="1:6" s="22" customFormat="1" ht="12.75" x14ac:dyDescent="0.2"/>
    <row r="30" spans="1:6" s="22" customFormat="1" ht="12.75" x14ac:dyDescent="0.2">
      <c r="A30" s="21"/>
      <c r="B30" s="63"/>
    </row>
    <row r="32" spans="1:6" x14ac:dyDescent="0.25">
      <c r="C32" s="57"/>
    </row>
    <row r="33" spans="3:7" x14ac:dyDescent="0.25">
      <c r="C33" s="57"/>
      <c r="G33" s="57"/>
    </row>
  </sheetData>
  <mergeCells count="1"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- zadanie 1</vt:lpstr>
      <vt:lpstr>Formularz - zadanie 2</vt:lpstr>
      <vt:lpstr>Formularz - zadanie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2016-09-20T12:56:15Z</dcterms:modified>
</cp:coreProperties>
</file>