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Arkusz1!$A$1:$U$39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N12" i="1" l="1"/>
  <c r="N13" i="1"/>
  <c r="N14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M30" i="1"/>
  <c r="R12" i="1"/>
  <c r="R13" i="1"/>
  <c r="R14" i="1"/>
  <c r="R15" i="1"/>
  <c r="R16" i="1"/>
  <c r="R17" i="1"/>
  <c r="R18" i="1"/>
  <c r="R19" i="1"/>
  <c r="R20" i="1"/>
  <c r="R21" i="1"/>
  <c r="R22" i="1"/>
  <c r="R23" i="1"/>
  <c r="R25" i="1"/>
  <c r="R26" i="1"/>
  <c r="R27" i="1"/>
  <c r="R28" i="1"/>
  <c r="R29" i="1"/>
  <c r="Q30" i="1"/>
  <c r="U16" i="1"/>
  <c r="T30" i="1"/>
  <c r="U26" i="1"/>
  <c r="U27" i="1"/>
  <c r="U28" i="1"/>
  <c r="U29" i="1"/>
  <c r="U25" i="1"/>
  <c r="U13" i="1"/>
  <c r="U14" i="1"/>
  <c r="U15" i="1"/>
  <c r="U17" i="1"/>
  <c r="U18" i="1"/>
  <c r="U19" i="1"/>
  <c r="U20" i="1"/>
  <c r="U21" i="1"/>
  <c r="U22" i="1"/>
  <c r="U23" i="1"/>
  <c r="U12" i="1"/>
  <c r="K26" i="1"/>
  <c r="K27" i="1"/>
  <c r="K28" i="1"/>
  <c r="K29" i="1"/>
  <c r="K25" i="1"/>
  <c r="K13" i="1"/>
  <c r="K14" i="1"/>
  <c r="K15" i="1"/>
  <c r="K16" i="1"/>
  <c r="K17" i="1"/>
  <c r="K18" i="1"/>
  <c r="K19" i="1"/>
  <c r="K20" i="1"/>
  <c r="K21" i="1"/>
  <c r="K22" i="1"/>
  <c r="K23" i="1"/>
  <c r="K12" i="1"/>
  <c r="J30" i="1"/>
  <c r="G30" i="1"/>
  <c r="H26" i="1"/>
  <c r="H27" i="1"/>
  <c r="H28" i="1"/>
  <c r="H29" i="1"/>
  <c r="H25" i="1"/>
  <c r="H13" i="1"/>
  <c r="H14" i="1"/>
  <c r="E14" i="1" s="1"/>
  <c r="H15" i="1"/>
  <c r="H16" i="1"/>
  <c r="H17" i="1"/>
  <c r="H18" i="1"/>
  <c r="H19" i="1"/>
  <c r="H20" i="1"/>
  <c r="H21" i="1"/>
  <c r="H22" i="1"/>
  <c r="H23" i="1"/>
  <c r="H12" i="1"/>
  <c r="E22" i="1" l="1"/>
  <c r="E18" i="1"/>
  <c r="E21" i="1"/>
  <c r="E19" i="1"/>
  <c r="E17" i="1"/>
  <c r="E15" i="1"/>
  <c r="E13" i="1"/>
  <c r="E20" i="1"/>
  <c r="E16" i="1"/>
  <c r="E23" i="1"/>
  <c r="E25" i="1"/>
  <c r="E29" i="1"/>
  <c r="E28" i="1"/>
  <c r="E27" i="1"/>
  <c r="E26" i="1"/>
  <c r="E12" i="1"/>
  <c r="F30" i="1"/>
  <c r="H30" i="1" s="1"/>
  <c r="I30" i="1"/>
  <c r="K30" i="1" s="1"/>
  <c r="L30" i="1"/>
  <c r="N30" i="1" s="1"/>
  <c r="O30" i="1"/>
  <c r="P30" i="1"/>
  <c r="R30" i="1" s="1"/>
  <c r="S30" i="1"/>
  <c r="U30" i="1" s="1"/>
  <c r="E30" i="1" l="1"/>
  <c r="K31" i="1" s="1"/>
  <c r="N31" i="1" l="1"/>
  <c r="R31" i="1"/>
  <c r="U31" i="1"/>
  <c r="O31" i="1"/>
  <c r="H31" i="1"/>
  <c r="F32" i="1" s="1"/>
  <c r="L32" i="1" l="1"/>
  <c r="E31" i="1"/>
</calcChain>
</file>

<file path=xl/sharedStrings.xml><?xml version="1.0" encoding="utf-8"?>
<sst xmlns="http://schemas.openxmlformats.org/spreadsheetml/2006/main" count="59" uniqueCount="59">
  <si>
    <t>Lp.</t>
  </si>
  <si>
    <t>Kwota wydatku</t>
  </si>
  <si>
    <t>Razem</t>
  </si>
  <si>
    <t>`</t>
  </si>
  <si>
    <t>Koszt całkowity</t>
  </si>
  <si>
    <t>Transport i dowóz niepełnosprawnych pracowników zakładu</t>
  </si>
  <si>
    <t>Szkolenia personelu zakładu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</si>
  <si>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</si>
  <si>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</si>
  <si>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</si>
  <si>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</si>
  <si>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</si>
  <si>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</si>
  <si>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</si>
  <si>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</si>
  <si>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</si>
  <si>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</si>
  <si>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Materiały, energia, usługi materialne i usługi niematerialne, niezbędne                   do prowadzenia działalności wytwórczej lub usługowej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</si>
  <si>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</si>
  <si>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</si>
  <si>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</si>
  <si>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</si>
  <si>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</si>
  <si>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</si>
  <si>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                          </t>
  </si>
  <si>
    <t xml:space="preserve">.........................................                               Podpis i pieczęć imienna  </t>
  </si>
  <si>
    <t>Wymiana zamortyzowanych maszyn, urządzeń i wyposażenia niezbędnych 
do prowadzenia produkcji lub świadczenia usług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</si>
  <si>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</si>
  <si>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</si>
  <si>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</si>
  <si>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Wymiana maszyn i urządzeń w związku: 
a) ze zmianą profilu działalności zakładu 
b) z wprowadzeniem ulepszeń technicznych lub technologicznych</t>
  </si>
  <si>
    <t>Finansowane                ze środków Samorządu Województwa</t>
  </si>
  <si>
    <t>Dodatkowe wynagrodzenia roczne, odprawy emerytalne  i pośmiertne oraz nagrody jubileuszowe</t>
  </si>
  <si>
    <t>Nagrody i premie dla osób niepełnosprawnych zaliczonych do znacznego  lub umiarkowanego stopnia niepełnosprawności, w wysokości do 30% miesięcznego wynagrodzenia,  o któtym mowa w pkt 13</t>
  </si>
  <si>
    <t xml:space="preserve">                                         Województwo</t>
  </si>
  <si>
    <t>Organizator</t>
  </si>
  <si>
    <t>Szkolenia osób niepełnosprawnych zaliczanych do znacznego lub umiarkowanego stopnia niepełnosprawności związane z przygotowaniem ich do pracy na otwartym rynku pracy lub z prowadzoną działalnością wytwórczą lub usługową zakładu.</t>
  </si>
  <si>
    <t>Wynagrodzenia osób niepełnosprawnych zaliczanych do znacznego lub umiarkowanego stopnia niepełnosprawności do wysokości 100% minimalnego wynagrodzenia, proporcjonalnie do wymiaru czasu pracy określonego w umowie o pracę, stosownie do art.. 15 ust. 2 ustawy wraz ze składkami na ubezpieczenia społeczne i zdrowotne należnymi od pracownika</t>
  </si>
  <si>
    <t>Wynagrodzenia personelu zakładu wraz ze składkami na ubezpieczenia społeczne i zdrowotne należnymi od pracownika</t>
  </si>
  <si>
    <t>Składki na ubezpieczenia społeczne należne od  pracodawcy oraz składki na Fundusz Gwarantowanych Świadczeń Pracowniczych i Fundusz Pracy należne  od pracodawcy, naliczone od kwot wymienionych w pkt 1-3</t>
  </si>
  <si>
    <t>Odpisy na zakładowy fundusz świadczeń socjalnych lub wypłaty świadczeń urlopowych dokonywane na podstawie odrębnych przepisów</t>
  </si>
  <si>
    <t>Wynagrodzenia osób niepełnosprawnych zaliczanych do znacznego lub umiarkowanego stopnia niepełnosprawności, obliczanego na podstawie ustalonego w procesie negocjacji procentowego wskaźnika minimalnego wynagrodzenia wraz ze składkami na ubezpieczenia społeczne i zdrowotne należnymi od pracownika</t>
  </si>
  <si>
    <t>Składki na ubezpieczenia społeczne należne od pracodawcy oraz składki na Fundusz Gwarantowanych Świadczeń Pracowniczych i Fundusz Pracy należne od pracodawcy, naliczone od kwot wymienionych w pkt 13-14</t>
  </si>
  <si>
    <t xml:space="preserve">Załącznik nr 1                                                                                        </t>
  </si>
  <si>
    <t>Finansowane ze sprzedaży wyrobów i usług</t>
  </si>
  <si>
    <t>do aneksu nr 2 z dnia ……………………………………………….……</t>
  </si>
  <si>
    <t>Środki PFRON będące w dyspozycji Województwa po zmianach</t>
  </si>
  <si>
    <t>Środki PFRON otrzymane bez pośrednictwa Województwa (SODiR, inne) po zmianach</t>
  </si>
  <si>
    <t>Propozycja przeusnięcia środków własnych organizatora</t>
  </si>
  <si>
    <t>Środki własne organizatora po zmianach</t>
  </si>
  <si>
    <t>Propozycja przesunięcia środków Samorządu Województwa</t>
  </si>
  <si>
    <t>Propozycja przesunięcia środków PFRON będących w dyspozycji Województwa</t>
  </si>
  <si>
    <t>Propozycja przesunięcia środków PFRON otrzymanych bez pośrednictwa Województwa (SODiR, inne)</t>
  </si>
  <si>
    <t>Propozycja przesunięcia środków ze sprzedaży wyrobów i usług</t>
  </si>
  <si>
    <t>Środki ze sprzedaży wyrobów i usług po zmianach</t>
  </si>
  <si>
    <t>8+11+14+15+18+21</t>
  </si>
  <si>
    <t>Środki Samorządu Województwa po zmianach</t>
  </si>
  <si>
    <t>do umowy nr ROPS/129/2018 z dnia 27 września 2018 roku</t>
  </si>
  <si>
    <t>Zmiany w preliminarzu kosztów działania Zakładu Aktywności Zawodowej w Choszcznie w 2019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</si>
</sst>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49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b/>
      <sz val="10"/>
      <color indexed="8"/>
      <name val="Arial"/>
      <family val="2"/>
      <charset val="238"/>
    </font>
    <font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color indexed="8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name val="Czcionka tekstu podstawowego"/>
      <family val="2"/>
      <charset val="238"/>
    </font>
    <font>
      <i/>
      <sz val="12"/>
      <name val="Czcionka tekstu podstawowego"/>
      <family val="2"/>
      <charset val="238"/>
    </font>
    <font>
      <b/>
      <sz val="12"/>
      <name val="Arial Black"/>
      <family val="2"/>
      <charset val="238"/>
    </font>
    <font>
      <sz val="11"/>
      <name val="Czcionka tekstu podstawowego"/>
      <family val="2"/>
      <charset val="238"/>
    </font>
    <font>
      <b/>
      <sz val="9"/>
      <color indexed="8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FF0000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9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rgb="FFFF0000"/>
      <name val="Arial"/>
      <family val="2"/>
      <charset val="238"/>
    </font>
    <font>
      <sz val="8"/>
      <color rgb="FFFF0000"/>
      <name val="Czcionka tekstu podstawowego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zcionka tekstu podstawowego"/>
      <charset val="238"/>
    </font>
    <font>
      <b/>
      <sz val="10"/>
      <color rgb="FFFF0000"/>
      <name val="Arial"/>
      <family val="2"/>
      <charset val="238"/>
    </font>
    <font>
      <i/>
      <sz val="8"/>
      <color rgb="FFFF0000"/>
      <name val="Czcionka tekstu podstawowego"/>
      <charset val="238"/>
    </font>
    <font>
      <sz val="10"/>
      <color rgb="FFFF0000"/>
      <name val="Czcionka tekstu podstawowego"/>
      <family val="2"/>
      <charset val="238"/>
    </font>
    <font>
      <b/>
      <sz val="12"/>
      <color rgb="FFFF0000"/>
      <name val="Arial Black"/>
      <family val="2"/>
      <charset val="238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165" fontId="9" fillId="0" borderId="0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9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165" fontId="11" fillId="0" borderId="0" xfId="0" applyNumberFormat="1" applyFont="1" applyFill="1" applyBorder="1" applyAlignment="1">
      <alignment horizontal="center" vertical="center" textRotation="90" wrapText="1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 wrapText="1" shrinkToFit="1"/>
    </xf>
    <xf numFmtId="0" fontId="0" fillId="0" borderId="0" xfId="0" applyFill="1" applyAlignment="1"/>
    <xf numFmtId="165" fontId="19" fillId="0" borderId="0" xfId="0" applyNumberFormat="1" applyFont="1" applyFill="1" applyAlignment="1">
      <alignment horizontal="center" vertical="center" textRotation="90" wrapText="1" shrinkToFit="1"/>
    </xf>
    <xf numFmtId="165" fontId="1" fillId="0" borderId="0" xfId="0" applyNumberFormat="1" applyFont="1" applyFill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 wrapText="1" shrinkToFit="1"/>
    </xf>
    <xf numFmtId="164" fontId="8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horizontal="center" vertical="center" textRotation="90" wrapText="1" shrinkToFit="1"/>
    </xf>
    <xf numFmtId="165" fontId="8" fillId="0" borderId="0" xfId="0" applyNumberFormat="1" applyFont="1" applyFill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 shrinkToFit="1"/>
    </xf>
    <xf numFmtId="164" fontId="1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164" fontId="20" fillId="2" borderId="2" xfId="0" applyNumberFormat="1" applyFont="1" applyFill="1" applyBorder="1" applyAlignment="1">
      <alignment horizontal="right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3" fillId="3" borderId="2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5" fontId="24" fillId="0" borderId="0" xfId="0" applyNumberFormat="1" applyFont="1" applyFill="1" applyAlignment="1">
      <alignment horizontal="center" vertical="center" textRotation="90" wrapText="1" shrinkToFit="1"/>
    </xf>
    <xf numFmtId="165" fontId="25" fillId="0" borderId="0" xfId="0" applyNumberFormat="1" applyFont="1" applyFill="1" applyAlignment="1">
      <alignment vertical="center" wrapText="1" shrinkToFit="1"/>
    </xf>
    <xf numFmtId="165" fontId="2" fillId="0" borderId="0" xfId="0" applyNumberFormat="1" applyFont="1" applyFill="1" applyAlignment="1">
      <alignment vertical="center" wrapText="1" shrinkToFit="1"/>
    </xf>
    <xf numFmtId="165" fontId="2" fillId="0" borderId="0" xfId="0" applyNumberFormat="1" applyFont="1" applyFill="1" applyAlignment="1">
      <alignment horizontal="center" vertical="center" wrapText="1" shrinkToFit="1"/>
    </xf>
    <xf numFmtId="0" fontId="30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165" fontId="26" fillId="0" borderId="0" xfId="0" applyNumberFormat="1" applyFont="1" applyFill="1" applyAlignment="1">
      <alignment horizontal="left" vertical="center" wrapText="1" shrinkToFit="1"/>
    </xf>
    <xf numFmtId="165" fontId="11" fillId="0" borderId="0" xfId="0" applyNumberFormat="1" applyFont="1" applyFill="1" applyBorder="1" applyAlignment="1">
      <alignment horizontal="center" wrapText="1" shrinkToFit="1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wrapText="1" shrinkToFit="1"/>
    </xf>
    <xf numFmtId="165" fontId="11" fillId="0" borderId="0" xfId="0" applyNumberFormat="1" applyFont="1" applyFill="1" applyBorder="1" applyAlignment="1">
      <alignment horizontal="center" vertical="center" wrapText="1" shrinkToFit="1"/>
    </xf>
    <xf numFmtId="165" fontId="8" fillId="0" borderId="0" xfId="0" applyNumberFormat="1" applyFont="1" applyFill="1" applyAlignment="1">
      <alignment horizontal="center" vertical="center" wrapText="1" shrinkToFit="1"/>
    </xf>
    <xf numFmtId="0" fontId="29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 wrapText="1" shrinkToFit="1"/>
    </xf>
    <xf numFmtId="164" fontId="6" fillId="3" borderId="13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13" fillId="3" borderId="1" xfId="0" applyNumberFormat="1" applyFont="1" applyFill="1" applyBorder="1" applyAlignment="1">
      <alignment horizontal="right" vertical="center"/>
    </xf>
    <xf numFmtId="164" fontId="6" fillId="4" borderId="13" xfId="1" applyNumberFormat="1" applyFont="1" applyFill="1" applyBorder="1" applyAlignment="1">
      <alignment horizontal="right" vertical="center" wrapText="1"/>
    </xf>
    <xf numFmtId="164" fontId="6" fillId="4" borderId="13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9" fillId="4" borderId="2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164" fontId="9" fillId="4" borderId="2" xfId="0" applyNumberFormat="1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64" fontId="13" fillId="4" borderId="2" xfId="0" applyNumberFormat="1" applyFont="1" applyFill="1" applyBorder="1" applyAlignment="1">
      <alignment horizontal="right" vertical="center"/>
    </xf>
    <xf numFmtId="164" fontId="14" fillId="4" borderId="2" xfId="0" applyNumberFormat="1" applyFont="1" applyFill="1" applyBorder="1" applyAlignment="1">
      <alignment horizontal="right" vertical="center"/>
    </xf>
    <xf numFmtId="164" fontId="13" fillId="4" borderId="14" xfId="0" applyNumberFormat="1" applyFont="1" applyFill="1" applyBorder="1" applyAlignment="1">
      <alignment horizontal="right" vertical="center"/>
    </xf>
    <xf numFmtId="164" fontId="14" fillId="4" borderId="2" xfId="0" applyNumberFormat="1" applyFont="1" applyFill="1" applyBorder="1" applyAlignment="1">
      <alignment horizontal="right" vertical="center" wrapText="1"/>
    </xf>
    <xf numFmtId="164" fontId="13" fillId="4" borderId="14" xfId="0" applyNumberFormat="1" applyFont="1" applyFill="1" applyBorder="1" applyAlignment="1">
      <alignment horizontal="right" vertical="center" wrapText="1"/>
    </xf>
    <xf numFmtId="164" fontId="14" fillId="4" borderId="1" xfId="0" applyNumberFormat="1" applyFont="1" applyFill="1" applyBorder="1" applyAlignment="1">
      <alignment horizontal="right" vertical="center"/>
    </xf>
    <xf numFmtId="164" fontId="14" fillId="4" borderId="4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0" fontId="33" fillId="3" borderId="7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right" vertical="center"/>
    </xf>
    <xf numFmtId="164" fontId="14" fillId="3" borderId="14" xfId="0" applyNumberFormat="1" applyFont="1" applyFill="1" applyBorder="1" applyAlignment="1">
      <alignment horizontal="right" vertical="center"/>
    </xf>
    <xf numFmtId="0" fontId="4" fillId="4" borderId="12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 wrapText="1"/>
    </xf>
    <xf numFmtId="165" fontId="5" fillId="4" borderId="7" xfId="0" applyNumberFormat="1" applyFont="1" applyFill="1" applyBorder="1" applyAlignment="1">
      <alignment horizontal="center" vertical="center" wrapText="1"/>
    </xf>
    <xf numFmtId="165" fontId="31" fillId="4" borderId="7" xfId="0" applyNumberFormat="1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164" fontId="22" fillId="2" borderId="20" xfId="0" applyNumberFormat="1" applyFont="1" applyFill="1" applyBorder="1" applyAlignment="1">
      <alignment horizontal="right" vertical="center" wrapText="1" shrinkToFit="1"/>
    </xf>
    <xf numFmtId="164" fontId="11" fillId="4" borderId="21" xfId="0" applyNumberFormat="1" applyFont="1" applyFill="1" applyBorder="1" applyAlignment="1">
      <alignment horizontal="right" vertical="center" wrapText="1" shrinkToFit="1"/>
    </xf>
    <xf numFmtId="164" fontId="11" fillId="3" borderId="22" xfId="0" applyNumberFormat="1" applyFont="1" applyFill="1" applyBorder="1" applyAlignment="1">
      <alignment horizontal="right" vertical="center" wrapText="1" shrinkToFit="1"/>
    </xf>
    <xf numFmtId="164" fontId="11" fillId="4" borderId="23" xfId="0" applyNumberFormat="1" applyFont="1" applyFill="1" applyBorder="1" applyAlignment="1">
      <alignment horizontal="right" vertical="center" wrapText="1" shrinkToFit="1"/>
    </xf>
    <xf numFmtId="164" fontId="11" fillId="3" borderId="23" xfId="0" applyNumberFormat="1" applyFont="1" applyFill="1" applyBorder="1" applyAlignment="1">
      <alignment horizontal="right" vertical="center" wrapText="1" shrinkToFit="1"/>
    </xf>
    <xf numFmtId="164" fontId="11" fillId="4" borderId="20" xfId="0" applyNumberFormat="1" applyFont="1" applyFill="1" applyBorder="1" applyAlignment="1">
      <alignment horizontal="right" vertical="center" wrapText="1" shrinkToFit="1"/>
    </xf>
    <xf numFmtId="164" fontId="11" fillId="3" borderId="20" xfId="0" applyNumberFormat="1" applyFont="1" applyFill="1" applyBorder="1" applyAlignment="1">
      <alignment horizontal="right" vertical="center" wrapText="1" shrinkToFit="1"/>
    </xf>
    <xf numFmtId="164" fontId="11" fillId="3" borderId="24" xfId="0" applyNumberFormat="1" applyFont="1" applyFill="1" applyBorder="1" applyAlignment="1">
      <alignment horizontal="right" vertical="center" wrapText="1" shrinkToFit="1"/>
    </xf>
    <xf numFmtId="165" fontId="5" fillId="3" borderId="7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0" fontId="22" fillId="2" borderId="16" xfId="1" applyNumberFormat="1" applyFont="1" applyFill="1" applyBorder="1" applyAlignment="1">
      <alignment horizontal="right" vertical="center" wrapText="1" shrinkToFit="1"/>
    </xf>
    <xf numFmtId="0" fontId="4" fillId="4" borderId="13" xfId="0" applyNumberFormat="1" applyFont="1" applyFill="1" applyBorder="1" applyAlignment="1">
      <alignment horizontal="center" vertical="center"/>
    </xf>
    <xf numFmtId="0" fontId="12" fillId="4" borderId="0" xfId="0" applyNumberFormat="1" applyFont="1" applyFill="1" applyAlignment="1">
      <alignment vertical="center"/>
    </xf>
    <xf numFmtId="165" fontId="39" fillId="0" borderId="0" xfId="0" applyNumberFormat="1" applyFont="1" applyFill="1" applyAlignment="1">
      <alignment vertical="center" wrapText="1" shrinkToFit="1"/>
    </xf>
    <xf numFmtId="165" fontId="40" fillId="0" borderId="0" xfId="0" applyNumberFormat="1" applyFont="1" applyFill="1" applyAlignment="1">
      <alignment vertical="center" wrapText="1" shrinkToFit="1"/>
    </xf>
    <xf numFmtId="165" fontId="40" fillId="0" borderId="0" xfId="0" applyNumberFormat="1" applyFont="1" applyFill="1" applyAlignment="1">
      <alignment horizontal="center" vertical="center" wrapText="1" shrinkToFit="1"/>
    </xf>
    <xf numFmtId="0" fontId="41" fillId="4" borderId="7" xfId="0" applyFont="1" applyFill="1" applyBorder="1" applyAlignment="1">
      <alignment horizontal="center" vertical="center" wrapText="1"/>
    </xf>
    <xf numFmtId="0" fontId="34" fillId="4" borderId="7" xfId="0" applyNumberFormat="1" applyFont="1" applyFill="1" applyBorder="1" applyAlignment="1">
      <alignment horizontal="center" vertical="center" wrapText="1"/>
    </xf>
    <xf numFmtId="164" fontId="42" fillId="4" borderId="13" xfId="1" applyNumberFormat="1" applyFont="1" applyFill="1" applyBorder="1" applyAlignment="1">
      <alignment horizontal="right" vertical="center" wrapText="1"/>
    </xf>
    <xf numFmtId="164" fontId="42" fillId="4" borderId="2" xfId="0" applyNumberFormat="1" applyFont="1" applyFill="1" applyBorder="1" applyAlignment="1">
      <alignment horizontal="right" vertical="center"/>
    </xf>
    <xf numFmtId="164" fontId="42" fillId="4" borderId="2" xfId="0" applyNumberFormat="1" applyFont="1" applyFill="1" applyBorder="1" applyAlignment="1">
      <alignment horizontal="right" vertical="center" wrapText="1"/>
    </xf>
    <xf numFmtId="164" fontId="42" fillId="4" borderId="1" xfId="0" applyNumberFormat="1" applyFont="1" applyFill="1" applyBorder="1" applyAlignment="1">
      <alignment horizontal="right" vertical="center"/>
    </xf>
    <xf numFmtId="164" fontId="43" fillId="4" borderId="2" xfId="0" applyNumberFormat="1" applyFont="1" applyFill="1" applyBorder="1" applyAlignment="1">
      <alignment horizontal="right" vertical="center"/>
    </xf>
    <xf numFmtId="164" fontId="44" fillId="4" borderId="22" xfId="0" applyNumberFormat="1" applyFont="1" applyFill="1" applyBorder="1" applyAlignment="1">
      <alignment horizontal="right" vertical="center" wrapText="1" shrinkToFit="1"/>
    </xf>
    <xf numFmtId="165" fontId="44" fillId="0" borderId="0" xfId="0" applyNumberFormat="1" applyFont="1" applyFill="1" applyBorder="1" applyAlignment="1">
      <alignment vertical="center" wrapText="1" shrinkToFit="1"/>
    </xf>
    <xf numFmtId="165" fontId="42" fillId="0" borderId="0" xfId="0" applyNumberFormat="1" applyFont="1" applyFill="1" applyBorder="1" applyAlignment="1">
      <alignment vertical="center" wrapText="1" shrinkToFit="1"/>
    </xf>
    <xf numFmtId="165" fontId="45" fillId="0" borderId="0" xfId="0" applyNumberFormat="1" applyFont="1" applyFill="1" applyAlignment="1">
      <alignment horizontal="center" vertical="center"/>
    </xf>
    <xf numFmtId="164" fontId="42" fillId="4" borderId="13" xfId="0" applyNumberFormat="1" applyFont="1" applyFill="1" applyBorder="1" applyAlignment="1">
      <alignment horizontal="right" vertical="center"/>
    </xf>
    <xf numFmtId="164" fontId="44" fillId="4" borderId="23" xfId="0" applyNumberFormat="1" applyFont="1" applyFill="1" applyBorder="1" applyAlignment="1">
      <alignment horizontal="right" vertical="center" wrapText="1" shrinkToFit="1"/>
    </xf>
    <xf numFmtId="165" fontId="42" fillId="0" borderId="0" xfId="0" applyNumberFormat="1" applyFont="1" applyFill="1" applyBorder="1" applyAlignment="1">
      <alignment horizontal="center" wrapText="1" shrinkToFit="1"/>
    </xf>
    <xf numFmtId="165" fontId="46" fillId="0" borderId="0" xfId="0" applyNumberFormat="1" applyFont="1" applyFill="1" applyAlignment="1">
      <alignment horizontal="center" vertical="center" wrapText="1"/>
    </xf>
    <xf numFmtId="165" fontId="34" fillId="4" borderId="12" xfId="0" applyNumberFormat="1" applyFont="1" applyFill="1" applyBorder="1" applyAlignment="1">
      <alignment horizontal="center" vertical="center" wrapText="1"/>
    </xf>
    <xf numFmtId="164" fontId="46" fillId="4" borderId="2" xfId="0" applyNumberFormat="1" applyFont="1" applyFill="1" applyBorder="1" applyAlignment="1">
      <alignment horizontal="right" vertical="center"/>
    </xf>
    <xf numFmtId="165" fontId="46" fillId="0" borderId="0" xfId="0" applyNumberFormat="1" applyFont="1" applyFill="1" applyAlignment="1">
      <alignment horizontal="center" vertical="center" wrapText="1" shrinkToFit="1"/>
    </xf>
    <xf numFmtId="0" fontId="47" fillId="0" borderId="0" xfId="0" applyFont="1" applyFill="1" applyAlignment="1">
      <alignment horizontal="center" vertical="center"/>
    </xf>
    <xf numFmtId="165" fontId="43" fillId="4" borderId="12" xfId="0" applyNumberFormat="1" applyFont="1" applyFill="1" applyBorder="1" applyAlignment="1">
      <alignment horizontal="center" vertical="center"/>
    </xf>
    <xf numFmtId="164" fontId="42" fillId="4" borderId="1" xfId="0" applyNumberFormat="1" applyFont="1" applyFill="1" applyBorder="1" applyAlignment="1">
      <alignment horizontal="right" vertical="center" wrapText="1"/>
    </xf>
    <xf numFmtId="164" fontId="46" fillId="4" borderId="14" xfId="0" applyNumberFormat="1" applyFont="1" applyFill="1" applyBorder="1" applyAlignment="1">
      <alignment horizontal="right" vertical="center"/>
    </xf>
    <xf numFmtId="164" fontId="46" fillId="4" borderId="14" xfId="0" applyNumberFormat="1" applyFont="1" applyFill="1" applyBorder="1" applyAlignment="1">
      <alignment horizontal="right" vertical="center" wrapText="1"/>
    </xf>
    <xf numFmtId="164" fontId="46" fillId="4" borderId="4" xfId="0" applyNumberFormat="1" applyFont="1" applyFill="1" applyBorder="1" applyAlignment="1">
      <alignment horizontal="right" vertical="center"/>
    </xf>
    <xf numFmtId="164" fontId="42" fillId="4" borderId="14" xfId="0" applyNumberFormat="1" applyFont="1" applyFill="1" applyBorder="1" applyAlignment="1">
      <alignment horizontal="right" vertical="center"/>
    </xf>
    <xf numFmtId="164" fontId="44" fillId="4" borderId="20" xfId="0" applyNumberFormat="1" applyFont="1" applyFill="1" applyBorder="1" applyAlignment="1">
      <alignment horizontal="right" vertical="center" wrapText="1" shrinkToFit="1"/>
    </xf>
    <xf numFmtId="165" fontId="44" fillId="0" borderId="0" xfId="0" applyNumberFormat="1" applyFont="1" applyFill="1" applyBorder="1" applyAlignment="1">
      <alignment horizontal="center" wrapText="1" shrinkToFit="1"/>
    </xf>
    <xf numFmtId="165" fontId="44" fillId="0" borderId="0" xfId="0" applyNumberFormat="1" applyFont="1" applyFill="1" applyBorder="1" applyAlignment="1">
      <alignment horizontal="center" vertical="center" wrapText="1" shrinkToFit="1"/>
    </xf>
    <xf numFmtId="165" fontId="42" fillId="0" borderId="0" xfId="0" applyNumberFormat="1" applyFont="1" applyFill="1" applyBorder="1" applyAlignment="1">
      <alignment horizontal="center" vertical="center" wrapText="1" shrinkToFit="1"/>
    </xf>
    <xf numFmtId="165" fontId="48" fillId="0" borderId="0" xfId="0" applyNumberFormat="1" applyFont="1" applyFill="1" applyAlignment="1">
      <alignment horizontal="left" vertical="center" wrapText="1" shrinkToFit="1"/>
    </xf>
    <xf numFmtId="0" fontId="32" fillId="0" borderId="0" xfId="0" applyFont="1" applyFill="1" applyAlignment="1">
      <alignment horizontal="center" vertical="center"/>
    </xf>
    <xf numFmtId="164" fontId="43" fillId="4" borderId="1" xfId="0" applyNumberFormat="1" applyFont="1" applyFill="1" applyBorder="1" applyAlignment="1">
      <alignment horizontal="right" vertical="center"/>
    </xf>
    <xf numFmtId="164" fontId="43" fillId="4" borderId="1" xfId="0" applyNumberFormat="1" applyFont="1" applyFill="1" applyBorder="1" applyAlignment="1">
      <alignment horizontal="right" vertical="center" wrapText="1"/>
    </xf>
    <xf numFmtId="164" fontId="46" fillId="4" borderId="1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center" vertical="center" wrapText="1" shrinkToFit="1"/>
    </xf>
    <xf numFmtId="0" fontId="4" fillId="2" borderId="7" xfId="0" applyNumberFormat="1" applyFont="1" applyFill="1" applyBorder="1" applyAlignment="1">
      <alignment horizontal="center" vertical="center" wrapText="1" shrinkToFit="1"/>
    </xf>
    <xf numFmtId="164" fontId="15" fillId="2" borderId="1" xfId="0" applyNumberFormat="1" applyFont="1" applyFill="1" applyBorder="1" applyAlignment="1">
      <alignment horizontal="right" vertical="center"/>
    </xf>
    <xf numFmtId="164" fontId="42" fillId="0" borderId="1" xfId="0" applyNumberFormat="1" applyFont="1" applyFill="1" applyBorder="1" applyAlignment="1">
      <alignment horizontal="right" vertical="center"/>
    </xf>
    <xf numFmtId="164" fontId="42" fillId="0" borderId="1" xfId="0" applyNumberFormat="1" applyFont="1" applyFill="1" applyBorder="1" applyAlignment="1">
      <alignment horizontal="right" vertical="center" wrapText="1"/>
    </xf>
    <xf numFmtId="10" fontId="9" fillId="3" borderId="6" xfId="1" applyNumberFormat="1" applyFont="1" applyFill="1" applyBorder="1" applyAlignment="1">
      <alignment horizontal="center" vertical="center" wrapText="1" shrinkToFit="1"/>
    </xf>
    <xf numFmtId="10" fontId="9" fillId="5" borderId="6" xfId="1" applyNumberFormat="1" applyFont="1" applyFill="1" applyBorder="1" applyAlignment="1">
      <alignment horizontal="center" vertical="center" wrapText="1" shrinkToFit="1"/>
    </xf>
    <xf numFmtId="10" fontId="42" fillId="5" borderId="6" xfId="1" applyNumberFormat="1" applyFont="1" applyFill="1" applyBorder="1" applyAlignment="1">
      <alignment horizontal="center" vertical="center" wrapText="1" shrinkToFit="1"/>
    </xf>
    <xf numFmtId="0" fontId="11" fillId="4" borderId="1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 wrapText="1"/>
    </xf>
    <xf numFmtId="165" fontId="4" fillId="4" borderId="18" xfId="0" applyNumberFormat="1" applyFont="1" applyFill="1" applyBorder="1" applyAlignment="1">
      <alignment horizontal="center"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165" fontId="34" fillId="0" borderId="26" xfId="0" applyNumberFormat="1" applyFont="1" applyFill="1" applyBorder="1" applyAlignment="1">
      <alignment horizontal="right" vertical="center" wrapText="1" shrinkToFit="1"/>
    </xf>
    <xf numFmtId="165" fontId="34" fillId="0" borderId="27" xfId="0" applyNumberFormat="1" applyFont="1" applyFill="1" applyBorder="1" applyAlignment="1">
      <alignment horizontal="right" vertical="center" wrapText="1" shrinkToFit="1"/>
    </xf>
    <xf numFmtId="0" fontId="37" fillId="0" borderId="1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 shrinkToFit="1"/>
    </xf>
    <xf numFmtId="0" fontId="35" fillId="4" borderId="1" xfId="0" applyFont="1" applyFill="1" applyBorder="1" applyAlignment="1">
      <alignment horizontal="left" vertical="center" wrapText="1" shrinkToFit="1"/>
    </xf>
    <xf numFmtId="0" fontId="35" fillId="4" borderId="1" xfId="0" applyFont="1" applyFill="1" applyBorder="1" applyAlignment="1">
      <alignment vertical="center" wrapText="1" shrinkToFit="1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wrapText="1" shrinkToFit="1"/>
    </xf>
    <xf numFmtId="165" fontId="11" fillId="0" borderId="0" xfId="0" applyNumberFormat="1" applyFont="1" applyFill="1" applyBorder="1" applyAlignment="1">
      <alignment horizontal="center" vertical="center" wrapText="1" shrinkToFit="1"/>
    </xf>
    <xf numFmtId="165" fontId="8" fillId="0" borderId="0" xfId="0" applyNumberFormat="1" applyFont="1" applyFill="1" applyAlignment="1">
      <alignment horizontal="center" vertical="center" wrapText="1" shrinkToFit="1"/>
    </xf>
    <xf numFmtId="10" fontId="9" fillId="3" borderId="10" xfId="1" applyNumberFormat="1" applyFont="1" applyFill="1" applyBorder="1" applyAlignment="1">
      <alignment horizontal="center" vertical="center" wrapText="1" shrinkToFit="1"/>
    </xf>
    <xf numFmtId="10" fontId="9" fillId="3" borderId="25" xfId="1" applyNumberFormat="1" applyFont="1" applyFill="1" applyBorder="1" applyAlignment="1">
      <alignment horizontal="center" vertical="center" wrapText="1" shrinkToFit="1"/>
    </xf>
    <xf numFmtId="10" fontId="9" fillId="3" borderId="11" xfId="1" applyNumberFormat="1" applyFont="1" applyFill="1" applyBorder="1" applyAlignment="1">
      <alignment horizontal="center" vertical="center" wrapText="1" shrinkToFit="1"/>
    </xf>
    <xf numFmtId="10" fontId="9" fillId="3" borderId="8" xfId="1" applyNumberFormat="1" applyFont="1" applyFill="1" applyBorder="1" applyAlignment="1">
      <alignment horizontal="center" vertical="center" wrapText="1" shrinkToFit="1"/>
    </xf>
    <xf numFmtId="10" fontId="9" fillId="3" borderId="28" xfId="1" applyNumberFormat="1" applyFont="1" applyFill="1" applyBorder="1" applyAlignment="1">
      <alignment horizontal="center" vertical="center" wrapText="1" shrinkToFit="1"/>
    </xf>
    <xf numFmtId="165" fontId="26" fillId="0" borderId="0" xfId="0" applyNumberFormat="1" applyFont="1" applyFill="1" applyAlignment="1">
      <alignment horizontal="left" vertical="center" wrapText="1" shrinkToFit="1"/>
    </xf>
    <xf numFmtId="164" fontId="36" fillId="4" borderId="4" xfId="0" applyNumberFormat="1" applyFont="1" applyFill="1" applyBorder="1" applyAlignment="1">
      <alignment horizontal="left" vertical="center" wrapText="1"/>
    </xf>
    <xf numFmtId="164" fontId="36" fillId="4" borderId="5" xfId="0" applyNumberFormat="1" applyFont="1" applyFill="1" applyBorder="1" applyAlignment="1">
      <alignment horizontal="left" vertical="center" wrapText="1"/>
    </xf>
    <xf numFmtId="164" fontId="36" fillId="4" borderId="3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center" wrapText="1" shrinkToFit="1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 vertical="center" wrapText="1" shrinkToFit="1"/>
    </xf>
    <xf numFmtId="0" fontId="28" fillId="0" borderId="0" xfId="0" applyFont="1" applyFill="1" applyAlignment="1">
      <alignment horizontal="center" vertical="center" wrapText="1" shrinkToFit="1"/>
    </xf>
    <xf numFmtId="0" fontId="38" fillId="4" borderId="12" xfId="0" applyFont="1" applyFill="1" applyBorder="1" applyAlignment="1">
      <alignment horizontal="left" vertical="center" wrapText="1" shrinkToFit="1"/>
    </xf>
    <xf numFmtId="0" fontId="29" fillId="0" borderId="0" xfId="0" applyFont="1" applyFill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showRuler="0" zoomScale="80" zoomScaleNormal="80" zoomScaleSheetLayoutView="80" zoomScalePageLayoutView="94" workbookViewId="0">
      <pane ySplit="9" topLeftCell="A10" activePane="bottomLeft" state="frozen"/>
      <selection pane="bottomLeft" activeCell="D10" sqref="D10:E10"/>
    </sheetView>
  </sheetViews>
  <sheetFormatPr defaultRowHeight="14.25"/>
  <cols>
    <col min="1" max="1" width="2.875" style="19" customWidth="1"/>
    <col min="2" max="2" width="26.375" style="32" customWidth="1"/>
    <col min="3" max="3" width="21.625" style="32" customWidth="1"/>
    <col min="4" max="4" width="15.25" style="32" customWidth="1"/>
    <col min="5" max="5" width="14.5" style="24" customWidth="1"/>
    <col min="6" max="6" width="14.5" style="25" customWidth="1"/>
    <col min="7" max="7" width="14.5" style="110" customWidth="1"/>
    <col min="8" max="9" width="14.5" style="25" customWidth="1"/>
    <col min="10" max="10" width="14.5" style="110" customWidth="1"/>
    <col min="11" max="12" width="14.5" style="25" customWidth="1"/>
    <col min="13" max="13" width="14.5" style="110" customWidth="1"/>
    <col min="14" max="16" width="14.5" style="25" customWidth="1"/>
    <col min="17" max="17" width="14.5" style="110" customWidth="1"/>
    <col min="18" max="19" width="14.5" style="25" customWidth="1"/>
    <col min="20" max="20" width="14.5" style="110" customWidth="1"/>
    <col min="21" max="21" width="14.5" style="25" customWidth="1"/>
    <col min="22" max="16384" width="9" style="2"/>
  </cols>
  <sheetData>
    <row r="1" spans="1:25" ht="12" customHeight="1">
      <c r="A1" s="41"/>
      <c r="B1" s="42"/>
      <c r="C1" s="42"/>
      <c r="D1" s="42"/>
      <c r="E1" s="43"/>
      <c r="F1" s="44"/>
      <c r="G1" s="108"/>
      <c r="H1" s="44"/>
      <c r="I1" s="44"/>
      <c r="J1" s="108"/>
      <c r="K1" s="44"/>
      <c r="L1" s="44"/>
      <c r="M1" s="108"/>
      <c r="N1" s="44"/>
      <c r="O1" s="174" t="s">
        <v>43</v>
      </c>
      <c r="P1" s="174"/>
      <c r="Q1" s="174"/>
      <c r="R1" s="174"/>
      <c r="S1" s="174"/>
      <c r="T1" s="140"/>
      <c r="U1" s="50"/>
    </row>
    <row r="2" spans="1:25" ht="12" customHeight="1">
      <c r="A2" s="41"/>
      <c r="B2" s="42"/>
      <c r="C2" s="42"/>
      <c r="D2" s="42"/>
      <c r="E2" s="43"/>
      <c r="F2" s="45"/>
      <c r="G2" s="109"/>
      <c r="H2" s="45"/>
      <c r="I2" s="45"/>
      <c r="J2" s="109"/>
      <c r="K2" s="45"/>
      <c r="L2" s="45"/>
      <c r="M2" s="109"/>
      <c r="N2" s="45"/>
      <c r="O2" s="174" t="s">
        <v>45</v>
      </c>
      <c r="P2" s="174"/>
      <c r="Q2" s="174"/>
      <c r="R2" s="174"/>
      <c r="S2" s="174"/>
      <c r="T2" s="140"/>
      <c r="U2" s="50"/>
    </row>
    <row r="3" spans="1:25" ht="12" customHeight="1">
      <c r="A3" s="41"/>
      <c r="B3" s="181"/>
      <c r="C3" s="181"/>
      <c r="D3" s="42"/>
      <c r="E3" s="43"/>
      <c r="F3" s="46"/>
      <c r="H3" s="46"/>
      <c r="I3" s="46"/>
      <c r="K3" s="46"/>
      <c r="L3" s="46"/>
      <c r="N3" s="46"/>
      <c r="O3" s="174" t="s">
        <v>57</v>
      </c>
      <c r="P3" s="174"/>
      <c r="Q3" s="174"/>
      <c r="R3" s="174"/>
      <c r="S3" s="174"/>
      <c r="T3" s="140"/>
      <c r="U3" s="50"/>
    </row>
    <row r="4" spans="1:25" ht="5.25" customHeight="1">
      <c r="A4" s="41"/>
      <c r="B4" s="182"/>
      <c r="C4" s="182"/>
      <c r="D4" s="42"/>
      <c r="E4" s="43"/>
      <c r="F4" s="46"/>
      <c r="H4" s="46"/>
      <c r="I4" s="46"/>
      <c r="K4" s="46"/>
      <c r="L4" s="46" t="s">
        <v>3</v>
      </c>
      <c r="N4" s="46"/>
      <c r="O4" s="46"/>
      <c r="P4" s="46"/>
      <c r="R4" s="46"/>
      <c r="S4" s="46"/>
      <c r="U4" s="46"/>
    </row>
    <row r="5" spans="1:25" hidden="1">
      <c r="A5" s="41"/>
      <c r="B5" s="42"/>
      <c r="C5" s="42"/>
      <c r="D5" s="42"/>
      <c r="E5" s="43"/>
      <c r="F5" s="46"/>
      <c r="H5" s="46"/>
      <c r="I5" s="46"/>
      <c r="K5" s="46"/>
      <c r="L5" s="46"/>
      <c r="N5" s="46"/>
      <c r="O5" s="46"/>
      <c r="P5" s="46"/>
      <c r="R5" s="46"/>
      <c r="S5" s="46"/>
      <c r="U5" s="46"/>
    </row>
    <row r="6" spans="1:25" ht="19.5">
      <c r="A6" s="184" t="s">
        <v>58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29"/>
      <c r="R6" s="56"/>
      <c r="S6" s="47"/>
      <c r="T6" s="141"/>
      <c r="U6" s="47"/>
    </row>
    <row r="7" spans="1:25" ht="10.5" customHeight="1" thickBot="1">
      <c r="A7" s="41"/>
      <c r="B7" s="48"/>
      <c r="C7" s="48"/>
      <c r="D7" s="48"/>
      <c r="E7" s="43"/>
      <c r="F7" s="46"/>
      <c r="H7" s="46"/>
      <c r="I7" s="46"/>
      <c r="K7" s="46"/>
      <c r="L7" s="46"/>
      <c r="N7" s="46"/>
      <c r="O7" s="46"/>
      <c r="P7" s="46"/>
      <c r="R7" s="46"/>
      <c r="S7" s="46"/>
      <c r="U7" s="46"/>
    </row>
    <row r="8" spans="1:25" ht="106.5" customHeight="1" thickBot="1">
      <c r="A8" s="85" t="s">
        <v>0</v>
      </c>
      <c r="B8" s="86" t="s">
        <v>8</v>
      </c>
      <c r="C8" s="86" t="s">
        <v>19</v>
      </c>
      <c r="D8" s="86" t="s">
        <v>1</v>
      </c>
      <c r="E8" s="145" t="s">
        <v>4</v>
      </c>
      <c r="F8" s="87" t="s">
        <v>20</v>
      </c>
      <c r="G8" s="111" t="s">
        <v>51</v>
      </c>
      <c r="H8" s="79" t="s">
        <v>46</v>
      </c>
      <c r="I8" s="88" t="s">
        <v>28</v>
      </c>
      <c r="J8" s="111" t="s">
        <v>52</v>
      </c>
      <c r="K8" s="79" t="s">
        <v>47</v>
      </c>
      <c r="L8" s="87" t="s">
        <v>7</v>
      </c>
      <c r="M8" s="111" t="s">
        <v>48</v>
      </c>
      <c r="N8" s="79" t="s">
        <v>49</v>
      </c>
      <c r="O8" s="102" t="s">
        <v>11</v>
      </c>
      <c r="P8" s="87" t="s">
        <v>44</v>
      </c>
      <c r="Q8" s="111" t="s">
        <v>53</v>
      </c>
      <c r="R8" s="79" t="s">
        <v>54</v>
      </c>
      <c r="S8" s="87" t="s">
        <v>31</v>
      </c>
      <c r="T8" s="111" t="s">
        <v>50</v>
      </c>
      <c r="U8" s="89" t="s">
        <v>56</v>
      </c>
      <c r="W8" s="3"/>
    </row>
    <row r="9" spans="1:25" s="5" customFormat="1" ht="23.25" customHeight="1" thickBot="1">
      <c r="A9" s="90">
        <v>1</v>
      </c>
      <c r="B9" s="91">
        <v>2</v>
      </c>
      <c r="C9" s="91">
        <v>3</v>
      </c>
      <c r="D9" s="91">
        <v>4</v>
      </c>
      <c r="E9" s="146">
        <v>5</v>
      </c>
      <c r="F9" s="91">
        <v>6</v>
      </c>
      <c r="G9" s="112">
        <v>7</v>
      </c>
      <c r="H9" s="92">
        <v>8</v>
      </c>
      <c r="I9" s="91">
        <v>9</v>
      </c>
      <c r="J9" s="112">
        <v>10</v>
      </c>
      <c r="K9" s="92">
        <v>11</v>
      </c>
      <c r="L9" s="91">
        <v>12</v>
      </c>
      <c r="M9" s="112">
        <v>13</v>
      </c>
      <c r="N9" s="92">
        <v>14</v>
      </c>
      <c r="O9" s="92">
        <v>15</v>
      </c>
      <c r="P9" s="91">
        <v>16</v>
      </c>
      <c r="Q9" s="112">
        <v>17</v>
      </c>
      <c r="R9" s="92">
        <v>18</v>
      </c>
      <c r="S9" s="91">
        <v>19</v>
      </c>
      <c r="T9" s="112">
        <v>20</v>
      </c>
      <c r="U9" s="93">
        <v>21</v>
      </c>
    </row>
    <row r="10" spans="1:25" s="107" customFormat="1" ht="15.75" customHeight="1">
      <c r="A10" s="106"/>
      <c r="B10" s="82"/>
      <c r="C10" s="82"/>
      <c r="D10" s="159" t="s">
        <v>55</v>
      </c>
      <c r="E10" s="160"/>
      <c r="F10" s="154" t="s">
        <v>29</v>
      </c>
      <c r="G10" s="155"/>
      <c r="H10" s="155"/>
      <c r="I10" s="155"/>
      <c r="J10" s="155"/>
      <c r="K10" s="156"/>
      <c r="L10" s="83"/>
      <c r="M10" s="126"/>
      <c r="N10" s="83"/>
      <c r="O10" s="84"/>
      <c r="P10" s="84"/>
      <c r="Q10" s="130"/>
      <c r="R10" s="84"/>
      <c r="S10" s="84"/>
      <c r="T10" s="130"/>
      <c r="U10" s="84"/>
    </row>
    <row r="11" spans="1:25" s="5" customFormat="1" ht="19.5" customHeight="1">
      <c r="A11" s="4"/>
      <c r="B11" s="153" t="s">
        <v>9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</row>
    <row r="12" spans="1:25" ht="65.25" customHeight="1">
      <c r="A12" s="17">
        <v>1</v>
      </c>
      <c r="B12" s="183" t="s">
        <v>37</v>
      </c>
      <c r="C12" s="183"/>
      <c r="D12" s="183"/>
      <c r="E12" s="147">
        <f t="shared" ref="E12:E23" si="0">H12+K12+N12+O12+R12+U12</f>
        <v>32000</v>
      </c>
      <c r="F12" s="62">
        <v>0</v>
      </c>
      <c r="G12" s="113">
        <v>0</v>
      </c>
      <c r="H12" s="104">
        <f>F12+G12</f>
        <v>0</v>
      </c>
      <c r="I12" s="63">
        <v>0</v>
      </c>
      <c r="J12" s="122">
        <v>0</v>
      </c>
      <c r="K12" s="49">
        <f>I12+J12</f>
        <v>0</v>
      </c>
      <c r="L12" s="63">
        <v>0</v>
      </c>
      <c r="M12" s="122">
        <v>0</v>
      </c>
      <c r="N12" s="49">
        <f>L12+M12</f>
        <v>0</v>
      </c>
      <c r="O12" s="59">
        <v>0</v>
      </c>
      <c r="P12" s="63">
        <v>0</v>
      </c>
      <c r="Q12" s="122">
        <v>0</v>
      </c>
      <c r="R12" s="49">
        <f>P12+Q12</f>
        <v>0</v>
      </c>
      <c r="S12" s="63">
        <v>0</v>
      </c>
      <c r="T12" s="148">
        <v>32000</v>
      </c>
      <c r="U12" s="49">
        <f>S12+T12</f>
        <v>32000</v>
      </c>
    </row>
    <row r="13" spans="1:25" ht="32.25" customHeight="1">
      <c r="A13" s="17">
        <v>2</v>
      </c>
      <c r="B13" s="163" t="s">
        <v>38</v>
      </c>
      <c r="C13" s="163"/>
      <c r="D13" s="163"/>
      <c r="E13" s="147">
        <f t="shared" si="0"/>
        <v>533040</v>
      </c>
      <c r="F13" s="65">
        <v>419806.38</v>
      </c>
      <c r="G13" s="114">
        <v>0</v>
      </c>
      <c r="H13" s="104">
        <f t="shared" ref="H13:H23" si="1">F13+G13</f>
        <v>419806.38</v>
      </c>
      <c r="I13" s="65">
        <v>0</v>
      </c>
      <c r="J13" s="114">
        <v>0</v>
      </c>
      <c r="K13" s="49">
        <f t="shared" ref="K13:K23" si="2">I13+J13</f>
        <v>0</v>
      </c>
      <c r="L13" s="65">
        <v>113233.62</v>
      </c>
      <c r="M13" s="114">
        <v>0</v>
      </c>
      <c r="N13" s="49">
        <f t="shared" ref="N13:N23" si="3">L13+M13</f>
        <v>113233.62</v>
      </c>
      <c r="O13" s="36">
        <v>0</v>
      </c>
      <c r="P13" s="65">
        <v>0</v>
      </c>
      <c r="Q13" s="114">
        <v>0</v>
      </c>
      <c r="R13" s="49">
        <f t="shared" ref="R13:R23" si="4">P13+Q13</f>
        <v>0</v>
      </c>
      <c r="S13" s="65">
        <v>0</v>
      </c>
      <c r="T13" s="148">
        <v>0</v>
      </c>
      <c r="U13" s="49">
        <f t="shared" ref="U13:U23" si="5">S13+T13</f>
        <v>0</v>
      </c>
      <c r="Y13" s="1"/>
    </row>
    <row r="14" spans="1:25" ht="32.25" customHeight="1">
      <c r="A14" s="17">
        <v>3</v>
      </c>
      <c r="B14" s="164" t="s">
        <v>32</v>
      </c>
      <c r="C14" s="164"/>
      <c r="D14" s="164"/>
      <c r="E14" s="147">
        <f t="shared" si="0"/>
        <v>0</v>
      </c>
      <c r="F14" s="66">
        <v>0</v>
      </c>
      <c r="G14" s="114">
        <v>0</v>
      </c>
      <c r="H14" s="104">
        <f t="shared" si="1"/>
        <v>0</v>
      </c>
      <c r="I14" s="66">
        <v>0</v>
      </c>
      <c r="J14" s="114">
        <v>0</v>
      </c>
      <c r="K14" s="49">
        <f t="shared" si="2"/>
        <v>0</v>
      </c>
      <c r="L14" s="66">
        <v>0</v>
      </c>
      <c r="M14" s="114">
        <v>0</v>
      </c>
      <c r="N14" s="49">
        <f t="shared" si="3"/>
        <v>0</v>
      </c>
      <c r="O14" s="37">
        <v>0</v>
      </c>
      <c r="P14" s="66">
        <v>0</v>
      </c>
      <c r="Q14" s="114">
        <v>0</v>
      </c>
      <c r="R14" s="49">
        <f t="shared" si="4"/>
        <v>0</v>
      </c>
      <c r="S14" s="66">
        <v>0</v>
      </c>
      <c r="T14" s="148">
        <v>0</v>
      </c>
      <c r="U14" s="49">
        <f t="shared" si="5"/>
        <v>0</v>
      </c>
    </row>
    <row r="15" spans="1:25" ht="45" customHeight="1">
      <c r="A15" s="17">
        <v>4</v>
      </c>
      <c r="B15" s="163" t="s">
        <v>39</v>
      </c>
      <c r="C15" s="163"/>
      <c r="D15" s="163"/>
      <c r="E15" s="147">
        <f t="shared" si="0"/>
        <v>115166.59</v>
      </c>
      <c r="F15" s="68">
        <v>88505.62</v>
      </c>
      <c r="G15" s="115">
        <v>0</v>
      </c>
      <c r="H15" s="104">
        <f t="shared" si="1"/>
        <v>88505.62</v>
      </c>
      <c r="I15" s="67">
        <v>0</v>
      </c>
      <c r="J15" s="116">
        <v>0</v>
      </c>
      <c r="K15" s="49">
        <f t="shared" si="2"/>
        <v>0</v>
      </c>
      <c r="L15" s="67">
        <v>20660.97</v>
      </c>
      <c r="M15" s="116">
        <v>0</v>
      </c>
      <c r="N15" s="49">
        <v>20660.97</v>
      </c>
      <c r="O15" s="60">
        <v>0</v>
      </c>
      <c r="P15" s="68">
        <v>0</v>
      </c>
      <c r="Q15" s="115">
        <v>0</v>
      </c>
      <c r="R15" s="49">
        <f t="shared" si="4"/>
        <v>0</v>
      </c>
      <c r="S15" s="69">
        <v>0</v>
      </c>
      <c r="T15" s="149">
        <v>6000</v>
      </c>
      <c r="U15" s="49">
        <f t="shared" si="5"/>
        <v>6000</v>
      </c>
    </row>
    <row r="16" spans="1:25" ht="32.25" customHeight="1">
      <c r="A16" s="17">
        <v>5</v>
      </c>
      <c r="B16" s="163" t="s">
        <v>21</v>
      </c>
      <c r="C16" s="163"/>
      <c r="D16" s="163"/>
      <c r="E16" s="147">
        <f t="shared" si="0"/>
        <v>108760</v>
      </c>
      <c r="F16" s="65">
        <v>11488</v>
      </c>
      <c r="G16" s="114">
        <v>0</v>
      </c>
      <c r="H16" s="104">
        <f t="shared" si="1"/>
        <v>11488</v>
      </c>
      <c r="I16" s="64">
        <v>0</v>
      </c>
      <c r="J16" s="116">
        <v>0</v>
      </c>
      <c r="K16" s="49">
        <f t="shared" si="2"/>
        <v>0</v>
      </c>
      <c r="L16" s="64">
        <v>0</v>
      </c>
      <c r="M16" s="116">
        <v>0</v>
      </c>
      <c r="N16" s="49">
        <f t="shared" si="3"/>
        <v>0</v>
      </c>
      <c r="O16" s="49">
        <v>0</v>
      </c>
      <c r="P16" s="70">
        <v>0</v>
      </c>
      <c r="Q16" s="131">
        <v>0</v>
      </c>
      <c r="R16" s="49">
        <f t="shared" si="4"/>
        <v>0</v>
      </c>
      <c r="S16" s="70">
        <v>97272</v>
      </c>
      <c r="T16" s="131">
        <v>0</v>
      </c>
      <c r="U16" s="49">
        <f>S16+T16</f>
        <v>97272</v>
      </c>
    </row>
    <row r="17" spans="1:26" ht="32.25" customHeight="1">
      <c r="A17" s="17">
        <v>6</v>
      </c>
      <c r="B17" s="163" t="s">
        <v>5</v>
      </c>
      <c r="C17" s="163"/>
      <c r="D17" s="163"/>
      <c r="E17" s="147">
        <f t="shared" si="0"/>
        <v>38000</v>
      </c>
      <c r="F17" s="65">
        <v>0</v>
      </c>
      <c r="G17" s="114">
        <v>0</v>
      </c>
      <c r="H17" s="104">
        <f t="shared" si="1"/>
        <v>0</v>
      </c>
      <c r="I17" s="65">
        <v>0</v>
      </c>
      <c r="J17" s="114">
        <v>0</v>
      </c>
      <c r="K17" s="49">
        <f t="shared" si="2"/>
        <v>0</v>
      </c>
      <c r="L17" s="65">
        <v>0</v>
      </c>
      <c r="M17" s="114">
        <v>0</v>
      </c>
      <c r="N17" s="49">
        <f t="shared" si="3"/>
        <v>0</v>
      </c>
      <c r="O17" s="36">
        <v>0</v>
      </c>
      <c r="P17" s="65">
        <v>0</v>
      </c>
      <c r="Q17" s="114">
        <v>0</v>
      </c>
      <c r="R17" s="49">
        <f t="shared" si="4"/>
        <v>0</v>
      </c>
      <c r="S17" s="65">
        <v>38000</v>
      </c>
      <c r="T17" s="116">
        <v>0</v>
      </c>
      <c r="U17" s="49">
        <f t="shared" si="5"/>
        <v>38000</v>
      </c>
    </row>
    <row r="18" spans="1:26" ht="59.25" customHeight="1">
      <c r="A18" s="17">
        <v>7</v>
      </c>
      <c r="B18" s="164" t="s">
        <v>36</v>
      </c>
      <c r="C18" s="164"/>
      <c r="D18" s="164"/>
      <c r="E18" s="147">
        <f t="shared" si="0"/>
        <v>0</v>
      </c>
      <c r="F18" s="65">
        <v>0</v>
      </c>
      <c r="G18" s="114">
        <v>0</v>
      </c>
      <c r="H18" s="104">
        <f t="shared" si="1"/>
        <v>0</v>
      </c>
      <c r="I18" s="65">
        <v>0</v>
      </c>
      <c r="J18" s="114">
        <v>0</v>
      </c>
      <c r="K18" s="49">
        <f t="shared" si="2"/>
        <v>0</v>
      </c>
      <c r="L18" s="65">
        <v>0</v>
      </c>
      <c r="M18" s="114">
        <v>0</v>
      </c>
      <c r="N18" s="49">
        <f t="shared" si="3"/>
        <v>0</v>
      </c>
      <c r="O18" s="36">
        <v>0</v>
      </c>
      <c r="P18" s="65">
        <v>0</v>
      </c>
      <c r="Q18" s="114">
        <v>0</v>
      </c>
      <c r="R18" s="49">
        <f t="shared" si="4"/>
        <v>0</v>
      </c>
      <c r="S18" s="65">
        <v>0</v>
      </c>
      <c r="T18" s="116">
        <v>0</v>
      </c>
      <c r="U18" s="49">
        <f t="shared" si="5"/>
        <v>0</v>
      </c>
      <c r="X18" s="6"/>
    </row>
    <row r="19" spans="1:26" ht="32.25" customHeight="1">
      <c r="A19" s="17">
        <v>8</v>
      </c>
      <c r="B19" s="175" t="s">
        <v>6</v>
      </c>
      <c r="C19" s="176"/>
      <c r="D19" s="177"/>
      <c r="E19" s="147">
        <f t="shared" si="0"/>
        <v>5000</v>
      </c>
      <c r="F19" s="65">
        <v>0</v>
      </c>
      <c r="G19" s="114">
        <v>0</v>
      </c>
      <c r="H19" s="104">
        <f t="shared" si="1"/>
        <v>0</v>
      </c>
      <c r="I19" s="65">
        <v>0</v>
      </c>
      <c r="J19" s="114">
        <v>0</v>
      </c>
      <c r="K19" s="49">
        <f t="shared" si="2"/>
        <v>0</v>
      </c>
      <c r="L19" s="65">
        <v>0</v>
      </c>
      <c r="M19" s="114">
        <v>0</v>
      </c>
      <c r="N19" s="49">
        <f t="shared" si="3"/>
        <v>0</v>
      </c>
      <c r="O19" s="36">
        <v>0</v>
      </c>
      <c r="P19" s="65">
        <v>0</v>
      </c>
      <c r="Q19" s="114">
        <v>0</v>
      </c>
      <c r="R19" s="49">
        <f t="shared" si="4"/>
        <v>0</v>
      </c>
      <c r="S19" s="65">
        <v>5000</v>
      </c>
      <c r="T19" s="116">
        <v>0</v>
      </c>
      <c r="U19" s="49">
        <f t="shared" si="5"/>
        <v>5000</v>
      </c>
    </row>
    <row r="20" spans="1:26" ht="34.5" customHeight="1">
      <c r="A20" s="17">
        <v>9</v>
      </c>
      <c r="B20" s="163" t="s">
        <v>40</v>
      </c>
      <c r="C20" s="163"/>
      <c r="D20" s="163"/>
      <c r="E20" s="147">
        <f t="shared" si="0"/>
        <v>30876.57</v>
      </c>
      <c r="F20" s="65">
        <v>30200</v>
      </c>
      <c r="G20" s="114">
        <v>0</v>
      </c>
      <c r="H20" s="104">
        <f t="shared" si="1"/>
        <v>30200</v>
      </c>
      <c r="I20" s="65">
        <v>0</v>
      </c>
      <c r="J20" s="114">
        <v>0</v>
      </c>
      <c r="K20" s="49">
        <f t="shared" si="2"/>
        <v>0</v>
      </c>
      <c r="L20" s="65">
        <v>0</v>
      </c>
      <c r="M20" s="114">
        <v>0</v>
      </c>
      <c r="N20" s="49">
        <f t="shared" si="3"/>
        <v>0</v>
      </c>
      <c r="O20" s="36">
        <v>0</v>
      </c>
      <c r="P20" s="65">
        <v>0</v>
      </c>
      <c r="Q20" s="114">
        <v>0</v>
      </c>
      <c r="R20" s="49">
        <f t="shared" si="4"/>
        <v>0</v>
      </c>
      <c r="S20" s="65">
        <v>676.57</v>
      </c>
      <c r="T20" s="116">
        <v>0</v>
      </c>
      <c r="U20" s="49">
        <f t="shared" si="5"/>
        <v>676.57</v>
      </c>
    </row>
    <row r="21" spans="1:26" ht="40.5" customHeight="1">
      <c r="A21" s="17">
        <v>10</v>
      </c>
      <c r="B21" s="163" t="s">
        <v>26</v>
      </c>
      <c r="C21" s="163"/>
      <c r="D21" s="163"/>
      <c r="E21" s="147">
        <f t="shared" si="0"/>
        <v>0</v>
      </c>
      <c r="F21" s="65">
        <v>0</v>
      </c>
      <c r="G21" s="114">
        <v>0</v>
      </c>
      <c r="H21" s="104">
        <f t="shared" si="1"/>
        <v>0</v>
      </c>
      <c r="I21" s="65">
        <v>0</v>
      </c>
      <c r="J21" s="114">
        <v>0</v>
      </c>
      <c r="K21" s="49">
        <f t="shared" si="2"/>
        <v>0</v>
      </c>
      <c r="L21" s="65">
        <v>0</v>
      </c>
      <c r="M21" s="114">
        <v>0</v>
      </c>
      <c r="N21" s="49">
        <f t="shared" si="3"/>
        <v>0</v>
      </c>
      <c r="O21" s="36">
        <v>0</v>
      </c>
      <c r="P21" s="65">
        <v>0</v>
      </c>
      <c r="Q21" s="114">
        <v>0</v>
      </c>
      <c r="R21" s="49">
        <f t="shared" si="4"/>
        <v>0</v>
      </c>
      <c r="S21" s="65">
        <v>0</v>
      </c>
      <c r="T21" s="116">
        <v>0</v>
      </c>
      <c r="U21" s="49">
        <f t="shared" si="5"/>
        <v>0</v>
      </c>
      <c r="Z21" s="7"/>
    </row>
    <row r="22" spans="1:26" ht="42.75" customHeight="1">
      <c r="A22" s="17">
        <v>11</v>
      </c>
      <c r="B22" s="164" t="s">
        <v>30</v>
      </c>
      <c r="C22" s="164"/>
      <c r="D22" s="164"/>
      <c r="E22" s="147">
        <f t="shared" si="0"/>
        <v>0</v>
      </c>
      <c r="F22" s="65">
        <v>0</v>
      </c>
      <c r="G22" s="114">
        <v>0</v>
      </c>
      <c r="H22" s="104">
        <f t="shared" si="1"/>
        <v>0</v>
      </c>
      <c r="I22" s="65">
        <v>0</v>
      </c>
      <c r="J22" s="114">
        <v>0</v>
      </c>
      <c r="K22" s="49">
        <f t="shared" si="2"/>
        <v>0</v>
      </c>
      <c r="L22" s="65">
        <v>0</v>
      </c>
      <c r="M22" s="114">
        <v>0</v>
      </c>
      <c r="N22" s="49">
        <f t="shared" si="3"/>
        <v>0</v>
      </c>
      <c r="O22" s="36">
        <v>0</v>
      </c>
      <c r="P22" s="65">
        <v>0</v>
      </c>
      <c r="Q22" s="114">
        <v>0</v>
      </c>
      <c r="R22" s="49">
        <f t="shared" si="4"/>
        <v>0</v>
      </c>
      <c r="S22" s="65">
        <v>0</v>
      </c>
      <c r="T22" s="116">
        <v>0</v>
      </c>
      <c r="U22" s="49">
        <f t="shared" si="5"/>
        <v>0</v>
      </c>
    </row>
    <row r="23" spans="1:26" ht="33.75" customHeight="1">
      <c r="A23" s="17">
        <v>12</v>
      </c>
      <c r="B23" s="163" t="s">
        <v>18</v>
      </c>
      <c r="C23" s="163"/>
      <c r="D23" s="163"/>
      <c r="E23" s="147">
        <f t="shared" si="0"/>
        <v>72000</v>
      </c>
      <c r="F23" s="64">
        <v>0</v>
      </c>
      <c r="G23" s="116">
        <v>0</v>
      </c>
      <c r="H23" s="104">
        <f t="shared" si="1"/>
        <v>0</v>
      </c>
      <c r="I23" s="64">
        <v>0</v>
      </c>
      <c r="J23" s="116">
        <v>0</v>
      </c>
      <c r="K23" s="49">
        <f t="shared" si="2"/>
        <v>0</v>
      </c>
      <c r="L23" s="64">
        <v>57600</v>
      </c>
      <c r="M23" s="116">
        <v>0</v>
      </c>
      <c r="N23" s="49">
        <f t="shared" si="3"/>
        <v>57600</v>
      </c>
      <c r="O23" s="49">
        <v>0</v>
      </c>
      <c r="P23" s="64">
        <v>0</v>
      </c>
      <c r="Q23" s="116">
        <v>0</v>
      </c>
      <c r="R23" s="49">
        <f t="shared" si="4"/>
        <v>0</v>
      </c>
      <c r="S23" s="64">
        <v>14400</v>
      </c>
      <c r="T23" s="116">
        <v>0</v>
      </c>
      <c r="U23" s="49">
        <f t="shared" si="5"/>
        <v>14400</v>
      </c>
      <c r="W23" s="6"/>
    </row>
    <row r="24" spans="1:26" ht="17.25" customHeight="1">
      <c r="A24" s="157" t="s">
        <v>10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</row>
    <row r="25" spans="1:26" ht="67.5" customHeight="1">
      <c r="A25" s="18" t="s">
        <v>12</v>
      </c>
      <c r="B25" s="161" t="s">
        <v>41</v>
      </c>
      <c r="C25" s="161"/>
      <c r="D25" s="161"/>
      <c r="E25" s="38">
        <f>SUM(H25+K25+N25+O25+R25+U25)</f>
        <v>371250</v>
      </c>
      <c r="F25" s="71">
        <v>0</v>
      </c>
      <c r="G25" s="117">
        <v>0</v>
      </c>
      <c r="H25" s="40">
        <f>F25+G25</f>
        <v>0</v>
      </c>
      <c r="I25" s="71">
        <v>334125</v>
      </c>
      <c r="J25" s="117">
        <v>0</v>
      </c>
      <c r="K25" s="40">
        <f>I25+J25</f>
        <v>334125</v>
      </c>
      <c r="L25" s="72">
        <v>0</v>
      </c>
      <c r="M25" s="127">
        <v>0</v>
      </c>
      <c r="N25" s="80">
        <f>L25+M25</f>
        <v>0</v>
      </c>
      <c r="O25" s="80">
        <v>0</v>
      </c>
      <c r="P25" s="72">
        <v>37125</v>
      </c>
      <c r="Q25" s="132">
        <v>0</v>
      </c>
      <c r="R25" s="81">
        <f>P25+Q25</f>
        <v>37125</v>
      </c>
      <c r="S25" s="73">
        <v>0</v>
      </c>
      <c r="T25" s="142">
        <v>0</v>
      </c>
      <c r="U25" s="61">
        <f>S25+T25</f>
        <v>0</v>
      </c>
    </row>
    <row r="26" spans="1:26" ht="42" customHeight="1">
      <c r="A26" s="18" t="s">
        <v>13</v>
      </c>
      <c r="B26" s="161" t="s">
        <v>33</v>
      </c>
      <c r="C26" s="161"/>
      <c r="D26" s="161"/>
      <c r="E26" s="38">
        <f>SUM(H26+K26+N26+O26+R26+U26)</f>
        <v>0</v>
      </c>
      <c r="F26" s="71">
        <v>0</v>
      </c>
      <c r="G26" s="117">
        <v>0</v>
      </c>
      <c r="H26" s="40">
        <f t="shared" ref="H26:H29" si="6">F26+G26</f>
        <v>0</v>
      </c>
      <c r="I26" s="71">
        <v>0</v>
      </c>
      <c r="J26" s="117">
        <v>0</v>
      </c>
      <c r="K26" s="40">
        <f t="shared" ref="K26:K29" si="7">I26+J26</f>
        <v>0</v>
      </c>
      <c r="L26" s="72">
        <v>0</v>
      </c>
      <c r="M26" s="127">
        <v>0</v>
      </c>
      <c r="N26" s="80">
        <f t="shared" ref="N26:N29" si="8">L26+M26</f>
        <v>0</v>
      </c>
      <c r="O26" s="80">
        <v>0</v>
      </c>
      <c r="P26" s="72">
        <v>0</v>
      </c>
      <c r="Q26" s="132">
        <v>0</v>
      </c>
      <c r="R26" s="81">
        <f t="shared" ref="R26:R29" si="9">P26+Q26</f>
        <v>0</v>
      </c>
      <c r="S26" s="73">
        <v>0</v>
      </c>
      <c r="T26" s="142">
        <v>0</v>
      </c>
      <c r="U26" s="61">
        <f t="shared" ref="U26:U29" si="10">S26+T26</f>
        <v>0</v>
      </c>
    </row>
    <row r="27" spans="1:26" ht="47.25" customHeight="1">
      <c r="A27" s="18" t="s">
        <v>14</v>
      </c>
      <c r="B27" s="161" t="s">
        <v>42</v>
      </c>
      <c r="C27" s="161"/>
      <c r="D27" s="161"/>
      <c r="E27" s="38">
        <f>SUM(H27+K27+N27+O27+R27+U27)</f>
        <v>66936.38</v>
      </c>
      <c r="F27" s="71">
        <v>0</v>
      </c>
      <c r="G27" s="117">
        <v>0</v>
      </c>
      <c r="H27" s="40">
        <f t="shared" si="6"/>
        <v>0</v>
      </c>
      <c r="I27" s="71">
        <v>60242.74</v>
      </c>
      <c r="J27" s="117">
        <v>0</v>
      </c>
      <c r="K27" s="40">
        <f t="shared" si="7"/>
        <v>60242.74</v>
      </c>
      <c r="L27" s="72">
        <v>0</v>
      </c>
      <c r="M27" s="127">
        <v>0</v>
      </c>
      <c r="N27" s="80">
        <f t="shared" si="8"/>
        <v>0</v>
      </c>
      <c r="O27" s="103">
        <v>0</v>
      </c>
      <c r="P27" s="74">
        <v>6693.64</v>
      </c>
      <c r="Q27" s="133">
        <v>0</v>
      </c>
      <c r="R27" s="81">
        <f t="shared" si="9"/>
        <v>6693.64</v>
      </c>
      <c r="S27" s="75">
        <v>0</v>
      </c>
      <c r="T27" s="143">
        <v>0</v>
      </c>
      <c r="U27" s="61">
        <f t="shared" si="10"/>
        <v>0</v>
      </c>
    </row>
    <row r="28" spans="1:26" ht="32.25" customHeight="1">
      <c r="A28" s="18" t="s">
        <v>15</v>
      </c>
      <c r="B28" s="161" t="s">
        <v>17</v>
      </c>
      <c r="C28" s="161"/>
      <c r="D28" s="161"/>
      <c r="E28" s="38">
        <f>SUM(H28+K28+N28+O28+R28+U28)</f>
        <v>212056.36</v>
      </c>
      <c r="F28" s="71">
        <v>0</v>
      </c>
      <c r="G28" s="117">
        <v>0</v>
      </c>
      <c r="H28" s="40">
        <f t="shared" si="6"/>
        <v>0</v>
      </c>
      <c r="I28" s="71">
        <v>0</v>
      </c>
      <c r="J28" s="117">
        <v>0</v>
      </c>
      <c r="K28" s="40">
        <f t="shared" si="7"/>
        <v>0</v>
      </c>
      <c r="L28" s="72">
        <v>0</v>
      </c>
      <c r="M28" s="127">
        <v>0</v>
      </c>
      <c r="N28" s="80">
        <f t="shared" si="8"/>
        <v>0</v>
      </c>
      <c r="O28" s="39">
        <v>0</v>
      </c>
      <c r="P28" s="76">
        <v>212056.36</v>
      </c>
      <c r="Q28" s="134">
        <v>0</v>
      </c>
      <c r="R28" s="81">
        <f t="shared" si="9"/>
        <v>212056.36</v>
      </c>
      <c r="S28" s="77">
        <v>0</v>
      </c>
      <c r="T28" s="144">
        <v>0</v>
      </c>
      <c r="U28" s="61">
        <f t="shared" si="10"/>
        <v>0</v>
      </c>
    </row>
    <row r="29" spans="1:26" ht="32.25" customHeight="1" thickBot="1">
      <c r="A29" s="35" t="s">
        <v>16</v>
      </c>
      <c r="B29" s="162" t="s">
        <v>27</v>
      </c>
      <c r="C29" s="162"/>
      <c r="D29" s="162"/>
      <c r="E29" s="38">
        <f>SUM(H29+K29+N29+O29+R29+U29)</f>
        <v>8125</v>
      </c>
      <c r="F29" s="66">
        <v>0</v>
      </c>
      <c r="G29" s="114">
        <v>0</v>
      </c>
      <c r="H29" s="40">
        <f t="shared" si="6"/>
        <v>0</v>
      </c>
      <c r="I29" s="66">
        <v>0</v>
      </c>
      <c r="J29" s="114">
        <v>0</v>
      </c>
      <c r="K29" s="40">
        <f t="shared" si="7"/>
        <v>0</v>
      </c>
      <c r="L29" s="66">
        <v>0</v>
      </c>
      <c r="M29" s="114">
        <v>0</v>
      </c>
      <c r="N29" s="80">
        <f t="shared" si="8"/>
        <v>0</v>
      </c>
      <c r="O29" s="37">
        <v>0</v>
      </c>
      <c r="P29" s="66">
        <v>8125</v>
      </c>
      <c r="Q29" s="135">
        <v>0</v>
      </c>
      <c r="R29" s="81">
        <f t="shared" si="9"/>
        <v>8125</v>
      </c>
      <c r="S29" s="78">
        <v>0</v>
      </c>
      <c r="T29" s="114">
        <v>0</v>
      </c>
      <c r="U29" s="61">
        <f t="shared" si="10"/>
        <v>0</v>
      </c>
    </row>
    <row r="30" spans="1:26" s="34" customFormat="1" ht="27" customHeight="1" thickBot="1">
      <c r="A30" s="179" t="s">
        <v>2</v>
      </c>
      <c r="B30" s="180"/>
      <c r="C30" s="180"/>
      <c r="D30" s="180"/>
      <c r="E30" s="94">
        <f>SUM(H30,K30,N30,O30,R30,U30)</f>
        <v>1593210.9000000001</v>
      </c>
      <c r="F30" s="95">
        <f t="shared" ref="F30:T30" si="11">SUM(F12:F23,F25:F29)</f>
        <v>550000</v>
      </c>
      <c r="G30" s="118">
        <f>SUM(G25:G29,G12:G23)</f>
        <v>0</v>
      </c>
      <c r="H30" s="96">
        <f>F30+G30</f>
        <v>550000</v>
      </c>
      <c r="I30" s="97">
        <f t="shared" si="11"/>
        <v>394367.74</v>
      </c>
      <c r="J30" s="123">
        <f t="shared" si="11"/>
        <v>0</v>
      </c>
      <c r="K30" s="98">
        <f>I30+J30</f>
        <v>394367.74</v>
      </c>
      <c r="L30" s="97">
        <f t="shared" si="11"/>
        <v>191494.59</v>
      </c>
      <c r="M30" s="123">
        <f t="shared" si="11"/>
        <v>0</v>
      </c>
      <c r="N30" s="98">
        <f>L30+M30</f>
        <v>191494.59</v>
      </c>
      <c r="O30" s="98">
        <f t="shared" si="11"/>
        <v>0</v>
      </c>
      <c r="P30" s="97">
        <f t="shared" si="11"/>
        <v>264000</v>
      </c>
      <c r="Q30" s="123">
        <f t="shared" si="11"/>
        <v>0</v>
      </c>
      <c r="R30" s="100">
        <f>P30+Q30</f>
        <v>264000</v>
      </c>
      <c r="S30" s="99">
        <f t="shared" si="11"/>
        <v>155348.57</v>
      </c>
      <c r="T30" s="136">
        <f t="shared" si="11"/>
        <v>38000</v>
      </c>
      <c r="U30" s="101">
        <f>S30+T30</f>
        <v>193348.57</v>
      </c>
    </row>
    <row r="31" spans="1:26" s="34" customFormat="1" ht="24" customHeight="1" thickBot="1">
      <c r="A31" s="8"/>
      <c r="B31" s="8"/>
      <c r="C31" s="8"/>
      <c r="D31" s="8"/>
      <c r="E31" s="105">
        <f>SUM(H31,K31,N31,O31,R31,U31)</f>
        <v>0.99999999999999978</v>
      </c>
      <c r="F31" s="151"/>
      <c r="G31" s="152"/>
      <c r="H31" s="150">
        <f t="shared" ref="H31:U31" si="12">H30/$E$30</f>
        <v>0.3452148111715781</v>
      </c>
      <c r="I31" s="151"/>
      <c r="J31" s="152"/>
      <c r="K31" s="150">
        <f t="shared" si="12"/>
        <v>0.24753015435683998</v>
      </c>
      <c r="L31" s="151"/>
      <c r="M31" s="152"/>
      <c r="N31" s="150">
        <f t="shared" si="12"/>
        <v>0.12019412495859774</v>
      </c>
      <c r="O31" s="150">
        <f t="shared" si="12"/>
        <v>0</v>
      </c>
      <c r="P31" s="151"/>
      <c r="Q31" s="152"/>
      <c r="R31" s="150">
        <f t="shared" si="12"/>
        <v>0.16570310936235746</v>
      </c>
      <c r="S31" s="151"/>
      <c r="T31" s="152"/>
      <c r="U31" s="150">
        <f t="shared" si="12"/>
        <v>0.12135780015062662</v>
      </c>
    </row>
    <row r="32" spans="1:26" s="34" customFormat="1" ht="24" customHeight="1" thickBot="1">
      <c r="A32" s="8"/>
      <c r="B32" s="8"/>
      <c r="C32" s="8"/>
      <c r="D32" s="57"/>
      <c r="E32" s="57"/>
      <c r="F32" s="169">
        <f>SUM(F31:K31)</f>
        <v>0.59274496552841804</v>
      </c>
      <c r="G32" s="170"/>
      <c r="H32" s="170"/>
      <c r="I32" s="170"/>
      <c r="J32" s="170"/>
      <c r="K32" s="171"/>
      <c r="L32" s="172">
        <f>SUM(L31:U31)</f>
        <v>0.40725503447158184</v>
      </c>
      <c r="M32" s="170"/>
      <c r="N32" s="170"/>
      <c r="O32" s="170"/>
      <c r="P32" s="170"/>
      <c r="Q32" s="170"/>
      <c r="R32" s="170"/>
      <c r="S32" s="170"/>
      <c r="T32" s="170"/>
      <c r="U32" s="173"/>
    </row>
    <row r="33" spans="1:21" s="23" customFormat="1" ht="33" customHeight="1">
      <c r="A33" s="21"/>
      <c r="B33" s="9" t="s">
        <v>34</v>
      </c>
      <c r="C33" s="10"/>
      <c r="D33" s="57"/>
      <c r="E33" s="57"/>
      <c r="F33" s="166"/>
      <c r="G33" s="166"/>
      <c r="H33" s="166"/>
      <c r="I33" s="166"/>
      <c r="J33" s="124"/>
      <c r="K33" s="53"/>
      <c r="L33" s="22"/>
      <c r="M33" s="124"/>
      <c r="N33" s="53"/>
      <c r="O33" s="178" t="s">
        <v>35</v>
      </c>
      <c r="P33" s="178"/>
      <c r="Q33" s="137"/>
      <c r="R33" s="51"/>
      <c r="S33" s="22"/>
      <c r="T33" s="124"/>
      <c r="U33" s="53"/>
    </row>
    <row r="34" spans="1:21" ht="15.75" customHeight="1">
      <c r="A34" s="8"/>
      <c r="B34" s="26"/>
      <c r="C34" s="26"/>
      <c r="D34" s="26"/>
      <c r="E34" s="16"/>
      <c r="F34" s="58" t="s">
        <v>23</v>
      </c>
      <c r="G34" s="119"/>
      <c r="H34" s="58"/>
      <c r="I34" s="58"/>
      <c r="J34" s="119"/>
      <c r="K34" s="58"/>
      <c r="L34" s="58"/>
      <c r="M34" s="119"/>
      <c r="N34" s="58"/>
      <c r="O34" s="167"/>
      <c r="P34" s="167"/>
      <c r="Q34" s="138"/>
      <c r="R34" s="54"/>
      <c r="S34" s="11"/>
      <c r="T34" s="139"/>
      <c r="U34" s="11"/>
    </row>
    <row r="35" spans="1:21">
      <c r="A35" s="8"/>
      <c r="B35" s="12"/>
      <c r="C35" s="12"/>
      <c r="D35" s="8"/>
      <c r="E35" s="16"/>
      <c r="F35" s="27" t="s">
        <v>24</v>
      </c>
      <c r="G35" s="120"/>
      <c r="H35" s="27"/>
      <c r="I35" s="27"/>
      <c r="J35" s="120"/>
      <c r="K35" s="27"/>
      <c r="L35" s="27"/>
      <c r="M35" s="120"/>
      <c r="N35" s="27"/>
      <c r="O35" s="11"/>
      <c r="P35" s="11"/>
      <c r="Q35" s="139"/>
      <c r="R35" s="11"/>
      <c r="S35" s="11"/>
      <c r="T35" s="139"/>
      <c r="U35" s="11"/>
    </row>
    <row r="36" spans="1:21">
      <c r="A36" s="8"/>
      <c r="B36" s="12"/>
      <c r="C36" s="12"/>
      <c r="D36" s="8"/>
      <c r="E36" s="16"/>
      <c r="F36" s="27"/>
      <c r="G36" s="120"/>
      <c r="H36" s="27"/>
      <c r="I36" s="27"/>
      <c r="J36" s="120"/>
      <c r="K36" s="27"/>
      <c r="L36" s="27"/>
      <c r="M36" s="120"/>
      <c r="N36" s="27"/>
      <c r="O36" s="11"/>
      <c r="P36" s="11"/>
      <c r="Q36" s="139"/>
      <c r="R36" s="11"/>
      <c r="S36" s="11"/>
      <c r="T36" s="139"/>
      <c r="U36" s="11"/>
    </row>
    <row r="37" spans="1:21" ht="20.25" customHeight="1">
      <c r="A37" s="8"/>
      <c r="B37" s="12"/>
      <c r="C37" s="12"/>
      <c r="D37" s="8"/>
      <c r="E37" s="16"/>
      <c r="F37" s="27"/>
      <c r="G37" s="120"/>
      <c r="H37" s="27"/>
      <c r="I37" s="27"/>
      <c r="J37" s="120"/>
      <c r="K37" s="27"/>
      <c r="L37" s="27"/>
      <c r="M37" s="120"/>
      <c r="N37" s="27"/>
      <c r="O37" s="11"/>
      <c r="P37" s="11"/>
      <c r="Q37" s="139"/>
      <c r="R37" s="11"/>
      <c r="S37" s="11"/>
      <c r="T37" s="139"/>
      <c r="U37" s="11"/>
    </row>
    <row r="38" spans="1:21" ht="21.75" customHeight="1">
      <c r="A38" s="8"/>
      <c r="B38" s="13"/>
      <c r="C38" s="13"/>
      <c r="D38" s="8"/>
      <c r="E38" s="16"/>
      <c r="F38" s="27"/>
      <c r="G38" s="120"/>
      <c r="H38" s="27"/>
      <c r="I38" s="27"/>
      <c r="J38" s="120"/>
      <c r="K38" s="27"/>
      <c r="L38" s="27"/>
      <c r="M38" s="120"/>
      <c r="N38" s="27"/>
      <c r="O38" s="11"/>
      <c r="P38" s="11"/>
      <c r="Q38" s="139"/>
      <c r="R38" s="11"/>
      <c r="S38" s="11"/>
      <c r="T38" s="139"/>
      <c r="U38" s="11"/>
    </row>
    <row r="39" spans="1:21" ht="31.5" customHeight="1">
      <c r="A39" s="20"/>
      <c r="B39" s="14" t="s">
        <v>22</v>
      </c>
      <c r="C39" s="14"/>
      <c r="D39" s="28"/>
      <c r="E39" s="29"/>
      <c r="F39" s="27"/>
      <c r="G39" s="120"/>
      <c r="H39" s="27"/>
      <c r="I39" s="27"/>
      <c r="J39" s="120"/>
      <c r="K39" s="27"/>
      <c r="L39" s="27"/>
      <c r="M39" s="120"/>
      <c r="N39" s="27"/>
      <c r="O39" s="168" t="s">
        <v>25</v>
      </c>
      <c r="P39" s="168"/>
      <c r="Q39" s="128"/>
      <c r="R39" s="55"/>
      <c r="S39" s="30"/>
      <c r="T39" s="128"/>
      <c r="U39" s="55"/>
    </row>
    <row r="40" spans="1:21">
      <c r="A40" s="20"/>
      <c r="B40" s="31"/>
      <c r="C40" s="31"/>
      <c r="D40" s="28"/>
      <c r="E40" s="29"/>
      <c r="F40" s="165"/>
      <c r="G40" s="165"/>
      <c r="H40" s="165"/>
      <c r="I40" s="165"/>
      <c r="J40" s="125"/>
      <c r="K40" s="52"/>
      <c r="L40" s="30"/>
      <c r="M40" s="128"/>
      <c r="N40" s="55"/>
      <c r="O40" s="30"/>
      <c r="P40" s="30"/>
      <c r="Q40" s="128"/>
      <c r="R40" s="55"/>
      <c r="S40" s="30"/>
      <c r="T40" s="128"/>
      <c r="U40" s="55"/>
    </row>
    <row r="41" spans="1:21">
      <c r="B41" s="15"/>
      <c r="C41" s="15"/>
      <c r="F41" s="33"/>
      <c r="G41" s="121"/>
      <c r="H41" s="33"/>
    </row>
  </sheetData>
  <mergeCells count="35">
    <mergeCell ref="O1:S1"/>
    <mergeCell ref="O2:S2"/>
    <mergeCell ref="O3:S3"/>
    <mergeCell ref="B19:D19"/>
    <mergeCell ref="O33:P33"/>
    <mergeCell ref="A30:D30"/>
    <mergeCell ref="B3:C3"/>
    <mergeCell ref="B4:C4"/>
    <mergeCell ref="B12:D12"/>
    <mergeCell ref="B13:D13"/>
    <mergeCell ref="B25:D25"/>
    <mergeCell ref="B14:D14"/>
    <mergeCell ref="B15:D15"/>
    <mergeCell ref="B16:D16"/>
    <mergeCell ref="A6:P6"/>
    <mergeCell ref="B26:D26"/>
    <mergeCell ref="F40:I40"/>
    <mergeCell ref="F33:I33"/>
    <mergeCell ref="O34:P34"/>
    <mergeCell ref="O39:P39"/>
    <mergeCell ref="F32:K32"/>
    <mergeCell ref="L32:U32"/>
    <mergeCell ref="B29:D29"/>
    <mergeCell ref="B23:D23"/>
    <mergeCell ref="B28:D28"/>
    <mergeCell ref="B17:D17"/>
    <mergeCell ref="B18:D18"/>
    <mergeCell ref="B20:D20"/>
    <mergeCell ref="B21:D21"/>
    <mergeCell ref="B22:D22"/>
    <mergeCell ref="B11:U11"/>
    <mergeCell ref="F10:K10"/>
    <mergeCell ref="A24:U24"/>
    <mergeCell ref="D10:E10"/>
    <mergeCell ref="B27:D27"/>
  </mergeCells>
  <phoneticPr fontId="2" type="noConversion"/>
  <printOptions horizontalCentered="1"/>
  <pageMargins left="0.25" right="0.25" top="0.75" bottom="0.75" header="0.3" footer="0.3"/>
  <pageSetup paperSize="8" scale="60" fitToHeight="2" orientation="landscape" r:id="rId1"/>
  <rowBreaks count="1" manualBreakCount="1">
    <brk id="2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2019-03-07T10:08:53Z</cp:lastPrinted>
  <dcterms:created xsi:type="dcterms:W3CDTF">2008-10-17T08:29:08Z</dcterms:created>
  <dcterms:modified xsi:type="dcterms:W3CDTF">2019-03-12T12:36:26Z</dcterms:modified>
</cp:coreProperties>
</file>