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SILON\Wydzialy\WUP.IX.B\POKLIX_fin-mon\Pomoc Techniczna\2015-2022\RPO WZ 2020\PLAN 2020\"/>
    </mc:Choice>
  </mc:AlternateContent>
  <bookViews>
    <workbookView xWindow="480" yWindow="30" windowWidth="22050" windowHeight="979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Arkusz1!$A$1:$I$104</definedName>
  </definedNames>
  <calcPr calcId="162913"/>
</workbook>
</file>

<file path=xl/calcChain.xml><?xml version="1.0" encoding="utf-8"?>
<calcChain xmlns="http://schemas.openxmlformats.org/spreadsheetml/2006/main">
  <c r="I85" i="1" l="1"/>
  <c r="H47" i="1" l="1"/>
  <c r="H12" i="1" l="1"/>
  <c r="I72" i="1"/>
  <c r="H72" i="1"/>
  <c r="G72" i="1"/>
  <c r="G89" i="1" s="1"/>
  <c r="I82" i="1"/>
  <c r="H82" i="1"/>
  <c r="G82" i="1"/>
  <c r="I78" i="1"/>
  <c r="H78" i="1"/>
  <c r="G78" i="1"/>
  <c r="I77" i="1"/>
  <c r="H77" i="1"/>
  <c r="G77" i="1"/>
  <c r="I76" i="1"/>
  <c r="H76" i="1"/>
  <c r="I75" i="1"/>
  <c r="H75" i="1"/>
  <c r="I74" i="1"/>
  <c r="H74" i="1"/>
  <c r="G74" i="1"/>
  <c r="I73" i="1"/>
  <c r="H73" i="1"/>
  <c r="G73" i="1"/>
  <c r="I69" i="1"/>
  <c r="H69" i="1"/>
  <c r="G69" i="1"/>
  <c r="I47" i="1"/>
  <c r="I46" i="1"/>
  <c r="H46" i="1"/>
  <c r="G46" i="1"/>
  <c r="I44" i="1"/>
  <c r="H44" i="1"/>
  <c r="G44" i="1"/>
  <c r="I32" i="1"/>
  <c r="I33" i="1"/>
  <c r="I34" i="1"/>
  <c r="I35" i="1"/>
  <c r="I36" i="1"/>
  <c r="I37" i="1"/>
  <c r="I38" i="1"/>
  <c r="I39" i="1"/>
  <c r="I40" i="1"/>
  <c r="I41" i="1"/>
  <c r="I42" i="1"/>
  <c r="I31" i="1"/>
  <c r="H32" i="1"/>
  <c r="H33" i="1"/>
  <c r="H34" i="1"/>
  <c r="H35" i="1"/>
  <c r="H36" i="1"/>
  <c r="H37" i="1"/>
  <c r="H38" i="1"/>
  <c r="H39" i="1"/>
  <c r="H40" i="1"/>
  <c r="H41" i="1"/>
  <c r="H42" i="1"/>
  <c r="H31" i="1"/>
  <c r="I27" i="1"/>
  <c r="G27" i="1"/>
  <c r="H27" i="1" s="1"/>
  <c r="I25" i="1"/>
  <c r="H25" i="1"/>
  <c r="I23" i="1"/>
  <c r="H23" i="1"/>
  <c r="H21" i="1"/>
  <c r="G21" i="1"/>
  <c r="G20" i="1"/>
  <c r="H20" i="1" s="1"/>
  <c r="H19" i="1"/>
  <c r="G19" i="1"/>
  <c r="G18" i="1"/>
  <c r="H18" i="1" s="1"/>
  <c r="G110" i="1" l="1"/>
  <c r="I15" i="1" l="1"/>
  <c r="H88" i="1"/>
  <c r="G88" i="1"/>
  <c r="H85" i="1"/>
  <c r="I81" i="1"/>
  <c r="H81" i="1"/>
  <c r="G81" i="1"/>
  <c r="G85" i="1"/>
  <c r="I89" i="1"/>
  <c r="I43" i="1"/>
  <c r="H43" i="1"/>
  <c r="G43" i="1"/>
  <c r="I30" i="1"/>
  <c r="H30" i="1"/>
  <c r="G30" i="1"/>
  <c r="I21" i="1"/>
  <c r="I20" i="1"/>
  <c r="I19" i="1"/>
  <c r="I18" i="1"/>
  <c r="H16" i="1"/>
  <c r="I16" i="1" s="1"/>
  <c r="G22" i="1"/>
  <c r="I22" i="1" l="1"/>
  <c r="I56" i="1" s="1"/>
  <c r="I90" i="1" s="1"/>
  <c r="H22" i="1"/>
  <c r="G55" i="1"/>
  <c r="G52" i="1"/>
  <c r="G47" i="1"/>
  <c r="H15" i="1"/>
  <c r="G15" i="1"/>
  <c r="E12" i="1" s="1"/>
  <c r="H89" i="1"/>
  <c r="H56" i="1" l="1"/>
  <c r="H109" i="1"/>
  <c r="G56" i="1"/>
  <c r="G90" i="1" s="1"/>
  <c r="I108" i="1" s="1"/>
  <c r="H90" i="1" l="1"/>
  <c r="H108" i="1"/>
</calcChain>
</file>

<file path=xl/sharedStrings.xml><?xml version="1.0" encoding="utf-8"?>
<sst xmlns="http://schemas.openxmlformats.org/spreadsheetml/2006/main" count="149" uniqueCount="115">
  <si>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</si>
  <si>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</si>
  <si>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</si>
  <si>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</si>
  <si>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</si>
  <si>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</si>
  <si>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</si>
  <si>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</si>
  <si>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</si>
  <si>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</si>
  <si>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</si>
  <si>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</si>
  <si>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</si>
  <si>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</si>
  <si>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</si>
  <si>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</si>
  <si>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</si>
  <si>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</si>
  <si>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</si>
  <si>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</si>
  <si>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</si>
  <si>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</si>
  <si>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</si>
  <si>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</si>
  <si>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Wywóz odpadów i odprowadzenie ścieków</t>
  </si>
  <si>
    <t>Usługi pocztowe i kurierskie - w tym usługa poczty elektronicznej</t>
  </si>
  <si>
    <t>Opłata za wynajem długoterminowy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</si>
  <si>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</si>
  <si>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</si>
  <si>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</si>
  <si>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</si>
  <si>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</si>
  <si>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</si>
  <si>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</si>
  <si>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</si>
  <si>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</si>
  <si>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</si>
  <si>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</si>
  <si>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</si>
  <si>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</si>
  <si>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</si>
  <si>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</si>
  <si>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</si>
  <si>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</si>
  <si>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</si>
  <si>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</si>
  <si>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</si>
  <si>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</si>
  <si>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</si>
  <si>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</si>
  <si>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</si>
  <si>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</si>
  <si>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</si>
  <si>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</si>
  <si>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</si>
  <si>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</si>
  <si>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</si>
  <si>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</si>
  <si>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</si>
  <si>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</si>
  <si>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</si>
  <si>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</si>
  <si>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</si>
  <si>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</si>
  <si>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</si>
  <si>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</si>
  <si>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</si>
  <si>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</si>
  <si>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</si>
  <si>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</si>
  <si>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Przygotowanie i przeprowadzenie kampanii promocyjnych o szerokim zasięgu dotyczących Programu.</t>
  </si>
  <si>
    <t>Dofinansowanie (PLN)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</si>
  <si>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</si>
  <si>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</si>
  <si>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</si>
  <si>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</si>
  <si>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</si>
  <si>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</si>
  <si>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</si>
  <si>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</si>
  <si>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</si>
  <si>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</si>
  <si>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</si>
  <si>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</si>
  <si>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</si>
  <si>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</si>
  <si>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Zadanie 1: Kategoria interwencji 121 - Przygotowanie, wdrażanie, monitorowanie i kontrola</t>
  </si>
  <si>
    <t>Koszty utrzymania samochodów wykorzystywanych na potrzeby pracowników wykonujących zadania w ramach RPO WZ</t>
  </si>
  <si>
    <t>Kompleksowa organizacja i współorganizacja oraz obsługa konferencji, seminariów i innego rodzaju spotkań informacyjno-promocyjnych dotyczących  Programu, w tym prowadzenie działań informacyjno-promocyjnych podczas konferencji, seminariów i innego rodzaju spotkań organizowanych w regionie.</t>
  </si>
  <si>
    <t>Kompleksowa organizacja szkoleń, warsztatów i innego rodzaju spotkań o charakterze edukacyjnym dla uczestników lub potencjalnych uczestników projektów współfinansowanych w ramach Programu.</t>
  </si>
  <si>
    <t>302, 470</t>
  </si>
  <si>
    <t>Szkolenia grupowe (otwarte i zamknięte)</t>
  </si>
  <si>
    <t>Wypełnia IZ:</t>
  </si>
  <si>
    <t xml:space="preserve">                      Numer Rocznego Planu Działań</t>
  </si>
  <si>
    <t xml:space="preserve">                  Data wpływu Rocznego Planu Działań</t>
  </si>
  <si>
    <t xml:space="preserve">                  ______.______.____________</t>
  </si>
  <si>
    <t>…………..…………………………………………………</t>
  </si>
  <si>
    <t>……………………………………………………………</t>
  </si>
  <si>
    <t>miejscowość i data sporządzenia tabeli</t>
  </si>
  <si>
    <t>pieczęć i podpis osoby upoważnionej</t>
  </si>
  <si>
    <t xml:space="preserve">                      RPZP.10.01.00-32-000__/____-____-______________</t>
  </si>
  <si>
    <t>Załącznik nr 1 do RPD PT (wersja 5.0)</t>
  </si>
  <si>
    <t>421,430</t>
  </si>
  <si>
    <t>426,430</t>
  </si>
  <si>
    <t>podatek od nieruchomości</t>
  </si>
  <si>
    <t>Koszt paliwa oraz drobnych akcesoriów samochodowych wraz z usługą m.in.. mycia samochodów</t>
  </si>
  <si>
    <t>Konserwacja i naprawa m.in. sprzętu, urządzeń wielofunkcyjnych i wyposażenia</t>
  </si>
  <si>
    <t>usługi z tytułu najmu skrytek bankowych</t>
  </si>
  <si>
    <t>430,420</t>
  </si>
  <si>
    <t>Zakup m.in. sprzętu komputerowego wraz z niezbędnym oprogramowaniem, sprzętu biurowego oraz wyposażenia i materiałów biurowych na potrzeby realizacji RPO WZ</t>
  </si>
  <si>
    <t>Opłaty m.in. za dostawę energii elektrycznej, cieplnej i innej, gazu oraz wody</t>
  </si>
  <si>
    <t>Opłaty z tytułu usług telekomunikacyjnych m.in wydatki na telefony stacjonarne, komórkowe oraz Internet</t>
  </si>
  <si>
    <t>n/d</t>
  </si>
  <si>
    <t>Organizacja wydarzenia - Gala "Zachodniopomorskie Magnolie EFS"</t>
  </si>
  <si>
    <t>Wynagrodzenia ekspertów zewnętrznych oceniających m.in. wnioski o dofinansowanie na podstawie umów zlecenia i o dzieło, wynagrodzenie ekspertów zewnętrznych sporządzających wszelkie analizy, ekspertyzy, opinie oraz zajmujących się doradztwem na podstawie umów zlecenia i umów o dzieło.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</si>
</sst>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000"/>
    <numFmt numFmtId="165" formatCode="#,##0.000000000000"/>
  </numFmts>
  <fonts count="17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top"/>
    </xf>
    <xf numFmtId="0" fontId="0" fillId="3" borderId="32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8" xfId="0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1" fillId="0" borderId="0" xfId="0" applyFont="1"/>
    <xf numFmtId="0" fontId="7" fillId="3" borderId="33" xfId="0" applyFont="1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0" borderId="50" xfId="0" applyBorder="1" applyAlignment="1"/>
    <xf numFmtId="0" fontId="0" fillId="0" borderId="54" xfId="0" applyBorder="1" applyAlignment="1"/>
    <xf numFmtId="0" fontId="0" fillId="0" borderId="25" xfId="0" applyBorder="1" applyAlignment="1"/>
    <xf numFmtId="0" fontId="0" fillId="0" borderId="56" xfId="0" applyBorder="1" applyAlignment="1"/>
    <xf numFmtId="0" fontId="0" fillId="0" borderId="53" xfId="0" applyBorder="1" applyAlignment="1"/>
    <xf numFmtId="0" fontId="0" fillId="0" borderId="3" xfId="0" applyBorder="1" applyAlignment="1"/>
    <xf numFmtId="0" fontId="14" fillId="0" borderId="0" xfId="0" applyFont="1"/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 wrapText="1"/>
    </xf>
    <xf numFmtId="2" fontId="0" fillId="0" borderId="1" xfId="0" applyNumberFormat="1" applyBorder="1"/>
    <xf numFmtId="4" fontId="0" fillId="0" borderId="4" xfId="0" applyNumberFormat="1" applyBorder="1"/>
    <xf numFmtId="4" fontId="0" fillId="0" borderId="3" xfId="0" applyNumberFormat="1" applyBorder="1"/>
    <xf numFmtId="4" fontId="0" fillId="0" borderId="46" xfId="0" applyNumberFormat="1" applyBorder="1" applyAlignment="1">
      <alignment horizontal="right"/>
    </xf>
    <xf numFmtId="4" fontId="0" fillId="0" borderId="0" xfId="0" applyNumberFormat="1"/>
    <xf numFmtId="4" fontId="0" fillId="0" borderId="8" xfId="0" applyNumberFormat="1" applyBorder="1" applyAlignment="1">
      <alignment horizontal="center"/>
    </xf>
    <xf numFmtId="4" fontId="0" fillId="0" borderId="51" xfId="0" applyNumberFormat="1" applyBorder="1" applyAlignment="1">
      <alignment horizontal="center"/>
    </xf>
    <xf numFmtId="4" fontId="9" fillId="3" borderId="28" xfId="0" applyNumberFormat="1" applyFont="1" applyFill="1" applyBorder="1" applyAlignment="1">
      <alignment horizontal="left" vertical="center" wrapText="1"/>
    </xf>
    <xf numFmtId="4" fontId="9" fillId="3" borderId="30" xfId="0" applyNumberFormat="1" applyFont="1" applyFill="1" applyBorder="1" applyAlignment="1">
      <alignment horizontal="left" vertical="center" wrapText="1"/>
    </xf>
    <xf numFmtId="4" fontId="0" fillId="0" borderId="12" xfId="0" applyNumberFormat="1" applyBorder="1"/>
    <xf numFmtId="4" fontId="0" fillId="0" borderId="13" xfId="0" applyNumberFormat="1" applyBorder="1"/>
    <xf numFmtId="4" fontId="0" fillId="4" borderId="16" xfId="0" applyNumberFormat="1" applyFill="1" applyBorder="1"/>
    <xf numFmtId="4" fontId="0" fillId="4" borderId="15" xfId="0" applyNumberFormat="1" applyFill="1" applyBorder="1"/>
    <xf numFmtId="4" fontId="0" fillId="0" borderId="10" xfId="0" applyNumberFormat="1" applyBorder="1"/>
    <xf numFmtId="4" fontId="0" fillId="0" borderId="8" xfId="0" applyNumberFormat="1" applyBorder="1"/>
    <xf numFmtId="4" fontId="0" fillId="0" borderId="30" xfId="0" applyNumberFormat="1" applyBorder="1"/>
    <xf numFmtId="4" fontId="0" fillId="0" borderId="46" xfId="0" applyNumberFormat="1" applyBorder="1"/>
    <xf numFmtId="4" fontId="0" fillId="0" borderId="38" xfId="0" applyNumberFormat="1" applyBorder="1"/>
    <xf numFmtId="4" fontId="0" fillId="0" borderId="45" xfId="0" applyNumberFormat="1" applyBorder="1"/>
    <xf numFmtId="4" fontId="0" fillId="4" borderId="19" xfId="0" applyNumberFormat="1" applyFill="1" applyBorder="1"/>
    <xf numFmtId="4" fontId="0" fillId="4" borderId="18" xfId="0" applyNumberFormat="1" applyFill="1" applyBorder="1"/>
    <xf numFmtId="4" fontId="0" fillId="4" borderId="47" xfId="0" applyNumberFormat="1" applyFill="1" applyBorder="1"/>
    <xf numFmtId="4" fontId="0" fillId="0" borderId="26" xfId="0" applyNumberFormat="1" applyBorder="1"/>
    <xf numFmtId="4" fontId="0" fillId="0" borderId="25" xfId="0" applyNumberFormat="1" applyBorder="1"/>
    <xf numFmtId="4" fontId="0" fillId="4" borderId="34" xfId="0" applyNumberFormat="1" applyFill="1" applyBorder="1"/>
    <xf numFmtId="4" fontId="0" fillId="4" borderId="23" xfId="0" applyNumberFormat="1" applyFill="1" applyBorder="1"/>
    <xf numFmtId="4" fontId="0" fillId="4" borderId="22" xfId="0" applyNumberFormat="1" applyFill="1" applyBorder="1"/>
    <xf numFmtId="4" fontId="0" fillId="4" borderId="41" xfId="0" applyNumberFormat="1" applyFill="1" applyBorder="1"/>
    <xf numFmtId="4" fontId="0" fillId="3" borderId="16" xfId="0" applyNumberFormat="1" applyFill="1" applyBorder="1"/>
    <xf numFmtId="4" fontId="0" fillId="3" borderId="15" xfId="0" applyNumberFormat="1" applyFill="1" applyBorder="1"/>
    <xf numFmtId="4" fontId="0" fillId="3" borderId="47" xfId="0" applyNumberFormat="1" applyFill="1" applyBorder="1"/>
    <xf numFmtId="4" fontId="0" fillId="2" borderId="13" xfId="0" applyNumberFormat="1" applyFill="1" applyBorder="1" applyAlignment="1">
      <alignment horizontal="left" vertical="center"/>
    </xf>
    <xf numFmtId="4" fontId="0" fillId="2" borderId="12" xfId="0" applyNumberFormat="1" applyFill="1" applyBorder="1" applyAlignment="1">
      <alignment horizontal="left" vertical="center"/>
    </xf>
    <xf numFmtId="4" fontId="3" fillId="3" borderId="28" xfId="0" applyNumberFormat="1" applyFont="1" applyFill="1" applyBorder="1" applyAlignment="1">
      <alignment horizontal="left" vertical="center" wrapText="1"/>
    </xf>
    <xf numFmtId="4" fontId="3" fillId="3" borderId="30" xfId="0" applyNumberFormat="1" applyFont="1" applyFill="1" applyBorder="1" applyAlignment="1">
      <alignment horizontal="left" vertical="center" wrapText="1"/>
    </xf>
    <xf numFmtId="4" fontId="14" fillId="0" borderId="0" xfId="0" applyNumberFormat="1" applyFont="1"/>
    <xf numFmtId="4" fontId="0" fillId="4" borderId="47" xfId="0" applyNumberFormat="1" applyFill="1" applyBorder="1" applyAlignment="1">
      <alignment horizontal="right"/>
    </xf>
    <xf numFmtId="0" fontId="0" fillId="0" borderId="26" xfId="0" applyBorder="1" applyAlignment="1">
      <alignment horizontal="center" vertical="center"/>
    </xf>
    <xf numFmtId="4" fontId="0" fillId="0" borderId="1" xfId="0" applyNumberFormat="1" applyBorder="1"/>
    <xf numFmtId="4" fontId="0" fillId="0" borderId="48" xfId="0" applyNumberFormat="1" applyBorder="1" applyAlignment="1">
      <alignment horizontal="right"/>
    </xf>
    <xf numFmtId="4" fontId="0" fillId="0" borderId="45" xfId="0" applyNumberForma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4" fontId="0" fillId="4" borderId="34" xfId="0" applyNumberFormat="1" applyFill="1" applyBorder="1" applyAlignment="1">
      <alignment horizontal="right"/>
    </xf>
    <xf numFmtId="4" fontId="8" fillId="3" borderId="34" xfId="0" applyNumberFormat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8" fillId="3" borderId="20" xfId="0" applyNumberFormat="1" applyFont="1" applyFill="1" applyBorder="1" applyAlignment="1">
      <alignment horizontal="left" vertical="center" wrapText="1"/>
    </xf>
    <xf numFmtId="4" fontId="0" fillId="0" borderId="7" xfId="0" applyNumberFormat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44" xfId="0" applyFill="1" applyBorder="1" applyAlignment="1">
      <alignment horizontal="left" vertical="top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4" fontId="0" fillId="0" borderId="1" xfId="0" applyNumberFormat="1" applyBorder="1" applyAlignment="1">
      <alignment wrapText="1"/>
    </xf>
    <xf numFmtId="4" fontId="0" fillId="0" borderId="48" xfId="0" applyNumberFormat="1" applyBorder="1" applyAlignment="1">
      <alignment wrapText="1"/>
    </xf>
    <xf numFmtId="4" fontId="0" fillId="0" borderId="30" xfId="0" applyNumberFormat="1" applyBorder="1" applyAlignment="1">
      <alignment wrapText="1"/>
    </xf>
    <xf numFmtId="4" fontId="0" fillId="0" borderId="46" xfId="0" applyNumberFormat="1" applyBorder="1" applyAlignment="1">
      <alignment wrapText="1"/>
    </xf>
    <xf numFmtId="4" fontId="0" fillId="0" borderId="45" xfId="0" applyNumberForma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2" xfId="0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0" fillId="3" borderId="18" xfId="0" applyNumberFormat="1" applyFill="1" applyBorder="1" applyAlignment="1">
      <alignment horizontal="center" vertical="center"/>
    </xf>
    <xf numFmtId="4" fontId="0" fillId="3" borderId="49" xfId="0" applyNumberFormat="1" applyFill="1" applyBorder="1" applyAlignment="1">
      <alignment horizontal="center" vertical="center"/>
    </xf>
    <xf numFmtId="4" fontId="0" fillId="0" borderId="25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3" borderId="53" xfId="0" applyFont="1" applyFill="1" applyBorder="1" applyAlignment="1">
      <alignment horizontal="left" vertical="center"/>
    </xf>
    <xf numFmtId="0" fontId="7" fillId="3" borderId="52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right" vertical="center"/>
    </xf>
    <xf numFmtId="0" fontId="12" fillId="3" borderId="50" xfId="0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vertical="center"/>
    </xf>
    <xf numFmtId="0" fontId="0" fillId="3" borderId="8" xfId="0" applyFill="1" applyBorder="1" applyAlignment="1"/>
    <xf numFmtId="0" fontId="0" fillId="3" borderId="10" xfId="0" applyFill="1" applyBorder="1" applyAlignment="1"/>
    <xf numFmtId="4" fontId="7" fillId="3" borderId="9" xfId="0" applyNumberFormat="1" applyFont="1" applyFill="1" applyBorder="1" applyAlignment="1">
      <alignment horizontal="left" vertical="center"/>
    </xf>
    <xf numFmtId="4" fontId="7" fillId="3" borderId="8" xfId="0" applyNumberFormat="1" applyFont="1" applyFill="1" applyBorder="1" applyAlignment="1">
      <alignment horizontal="left" vertical="center"/>
    </xf>
    <xf numFmtId="4" fontId="7" fillId="3" borderId="51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  <xf numFmtId="4" fontId="13" fillId="0" borderId="2" xfId="0" applyNumberFormat="1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left" vertical="center"/>
    </xf>
    <xf numFmtId="4" fontId="13" fillId="0" borderId="52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16" fillId="2" borderId="20" xfId="0" applyNumberFormat="1" applyFont="1" applyFill="1" applyBorder="1" applyAlignment="1">
      <alignment horizontal="right" wrapText="1"/>
    </xf>
    <xf numFmtId="4" fontId="16" fillId="2" borderId="7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3" borderId="32" xfId="0" applyFill="1" applyBorder="1" applyAlignment="1">
      <alignment horizontal="center" vertical="top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0" fillId="0" borderId="28" xfId="0" applyNumberFormat="1" applyBorder="1" applyAlignment="1">
      <alignment wrapText="1"/>
    </xf>
    <xf numFmtId="4" fontId="0" fillId="0" borderId="17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0" fillId="0" borderId="5" xfId="0" applyNumberFormat="1" applyBorder="1" applyAlignment="1"/>
    <xf numFmtId="4" fontId="0" fillId="0" borderId="7" xfId="0" applyNumberFormat="1" applyBorder="1" applyAlignment="1"/>
    <xf numFmtId="4" fontId="16" fillId="0" borderId="7" xfId="0" applyNumberFormat="1" applyFont="1" applyBorder="1" applyAlignment="1">
      <alignment horizontal="right" wrapText="1"/>
    </xf>
    <xf numFmtId="4" fontId="16" fillId="2" borderId="34" xfId="0" applyNumberFormat="1" applyFont="1" applyFill="1" applyBorder="1" applyAlignment="1">
      <alignment horizontal="right" wrapText="1"/>
    </xf>
    <xf numFmtId="4" fontId="16" fillId="0" borderId="36" xfId="0" applyNumberFormat="1" applyFont="1" applyBorder="1" applyAlignment="1">
      <alignment horizontal="right" wrapText="1"/>
    </xf>
    <xf numFmtId="0" fontId="1" fillId="0" borderId="20" xfId="0" applyFont="1" applyBorder="1" applyAlignment="1">
      <alignment horizontal="left" vertical="top" wrapText="1"/>
    </xf>
    <xf numFmtId="0" fontId="0" fillId="0" borderId="7" xfId="0" applyBorder="1"/>
    <xf numFmtId="0" fontId="2" fillId="3" borderId="20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3" borderId="33" xfId="0" applyFill="1" applyBorder="1" applyAlignment="1">
      <alignment horizontal="left" vertical="top" wrapText="1"/>
    </xf>
    <xf numFmtId="0" fontId="0" fillId="0" borderId="35" xfId="0" applyBorder="1" applyAlignment="1">
      <alignment wrapText="1"/>
    </xf>
    <xf numFmtId="0" fontId="7" fillId="4" borderId="37" xfId="0" applyFont="1" applyFill="1" applyBorder="1" applyAlignment="1">
      <alignment horizontal="right" vertical="top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0" fillId="0" borderId="20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7" fillId="4" borderId="33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4" fontId="0" fillId="0" borderId="28" xfId="0" applyNumberFormat="1" applyBorder="1" applyAlignment="1"/>
    <xf numFmtId="4" fontId="0" fillId="0" borderId="1" xfId="0" applyNumberFormat="1" applyBorder="1" applyAlignment="1"/>
    <xf numFmtId="4" fontId="0" fillId="0" borderId="34" xfId="0" applyNumberFormat="1" applyBorder="1" applyAlignment="1"/>
    <xf numFmtId="4" fontId="0" fillId="0" borderId="36" xfId="0" applyNumberFormat="1" applyBorder="1" applyAlignment="1"/>
    <xf numFmtId="0" fontId="0" fillId="3" borderId="39" xfId="0" applyFill="1" applyBorder="1" applyAlignment="1">
      <alignment horizontal="right" vertical="top"/>
    </xf>
    <xf numFmtId="0" fontId="0" fillId="3" borderId="32" xfId="0" applyFill="1" applyBorder="1" applyAlignment="1">
      <alignment horizontal="right" vertical="top"/>
    </xf>
    <xf numFmtId="0" fontId="0" fillId="3" borderId="40" xfId="0" applyFill="1" applyBorder="1" applyAlignment="1">
      <alignment horizontal="right" vertical="top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4" fontId="0" fillId="0" borderId="38" xfId="0" applyNumberFormat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N110"/>
  <sheetViews>
    <sheetView tabSelected="1" topLeftCell="A76" zoomScaleNormal="100" zoomScaleSheetLayoutView="100" workbookViewId="0">
      <selection activeCell="I13" sqref="I13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style="62" customWidth="1"/>
    <col min="9" max="9" width="17.75" style="62" customWidth="1"/>
    <col min="10" max="10" width="13" customWidth="1"/>
  </cols>
  <sheetData>
    <row r="1" spans="1:9" ht="93" customHeight="1"/>
    <row r="2" spans="1:9">
      <c r="A2" s="43" t="s">
        <v>101</v>
      </c>
    </row>
    <row r="3" spans="1:9" ht="15" thickBot="1"/>
    <row r="4" spans="1:9" ht="28.15" customHeight="1">
      <c r="A4" s="44" t="s">
        <v>78</v>
      </c>
      <c r="B4" s="45"/>
      <c r="C4" s="45"/>
      <c r="D4" s="45"/>
      <c r="E4" s="45"/>
      <c r="F4" s="45"/>
      <c r="G4" s="154"/>
      <c r="H4" s="154"/>
      <c r="I4" s="155"/>
    </row>
    <row r="5" spans="1:9" ht="24" customHeight="1">
      <c r="A5" s="50"/>
      <c r="B5" s="51"/>
      <c r="C5" s="51"/>
      <c r="D5" s="51"/>
      <c r="E5" s="51"/>
      <c r="F5" s="21"/>
      <c r="G5" s="158"/>
      <c r="H5" s="158"/>
      <c r="I5" s="159"/>
    </row>
    <row r="6" spans="1:9" ht="24" customHeight="1">
      <c r="A6" s="165" t="s">
        <v>92</v>
      </c>
      <c r="B6" s="166"/>
      <c r="C6" s="169" t="s">
        <v>93</v>
      </c>
      <c r="D6" s="170"/>
      <c r="E6" s="171"/>
      <c r="F6" s="49"/>
      <c r="G6" s="172" t="s">
        <v>94</v>
      </c>
      <c r="H6" s="173"/>
      <c r="I6" s="174"/>
    </row>
    <row r="7" spans="1:9" ht="24" customHeight="1">
      <c r="A7" s="167"/>
      <c r="B7" s="168"/>
      <c r="C7" s="175" t="s">
        <v>100</v>
      </c>
      <c r="D7" s="176"/>
      <c r="E7" s="177"/>
      <c r="F7" s="49"/>
      <c r="G7" s="178" t="s">
        <v>95</v>
      </c>
      <c r="H7" s="179"/>
      <c r="I7" s="180"/>
    </row>
    <row r="8" spans="1:9" ht="24" customHeight="1">
      <c r="A8" s="46"/>
      <c r="B8" s="20"/>
      <c r="C8" s="20"/>
      <c r="D8" s="20"/>
      <c r="E8" s="20"/>
      <c r="F8" s="20"/>
      <c r="G8" s="63"/>
      <c r="H8" s="63"/>
      <c r="I8" s="64"/>
    </row>
    <row r="9" spans="1:9" ht="22.9" customHeight="1">
      <c r="A9" s="163" t="s">
        <v>86</v>
      </c>
      <c r="B9" s="139"/>
      <c r="C9" s="139"/>
      <c r="D9" s="139"/>
      <c r="E9" s="139"/>
      <c r="F9" s="139"/>
      <c r="G9" s="139"/>
      <c r="H9" s="139"/>
      <c r="I9" s="164"/>
    </row>
    <row r="10" spans="1:9" ht="25.9" customHeight="1" thickBot="1">
      <c r="A10" s="47"/>
      <c r="B10" s="48"/>
      <c r="C10" s="48"/>
      <c r="D10" s="48"/>
      <c r="E10" s="48"/>
      <c r="F10" s="48"/>
      <c r="G10" s="156"/>
      <c r="H10" s="156"/>
      <c r="I10" s="157"/>
    </row>
    <row r="11" spans="1:9" ht="24">
      <c r="A11" s="22" t="s">
        <v>0</v>
      </c>
      <c r="B11" s="23" t="s">
        <v>3</v>
      </c>
      <c r="C11" s="24" t="s">
        <v>54</v>
      </c>
      <c r="D11" s="24" t="s">
        <v>37</v>
      </c>
      <c r="E11" s="25" t="s">
        <v>12</v>
      </c>
      <c r="F11" s="26" t="s">
        <v>34</v>
      </c>
      <c r="G11" s="65" t="s">
        <v>5</v>
      </c>
      <c r="H11" s="66" t="s">
        <v>6</v>
      </c>
      <c r="I11" s="66" t="s">
        <v>71</v>
      </c>
    </row>
    <row r="12" spans="1:9" ht="28.15" customHeight="1">
      <c r="A12" s="113">
        <v>1</v>
      </c>
      <c r="B12" s="124" t="s">
        <v>1</v>
      </c>
      <c r="C12" s="3" t="s">
        <v>2</v>
      </c>
      <c r="D12" s="181">
        <v>124</v>
      </c>
      <c r="E12" s="184">
        <f>G15/D12</f>
        <v>71172.379032258061</v>
      </c>
      <c r="F12" s="4" t="s">
        <v>8</v>
      </c>
      <c r="G12" s="59">
        <v>8131455</v>
      </c>
      <c r="H12" s="60">
        <f>G12</f>
        <v>8131455</v>
      </c>
      <c r="I12" s="61">
        <v>6911736.75</v>
      </c>
    </row>
    <row r="13" spans="1:9" ht="26.25" customHeight="1">
      <c r="A13" s="114"/>
      <c r="B13" s="125"/>
      <c r="C13" s="3" t="s">
        <v>36</v>
      </c>
      <c r="D13" s="182"/>
      <c r="E13" s="185"/>
      <c r="F13" s="4" t="s">
        <v>8</v>
      </c>
      <c r="G13" s="59">
        <v>10000</v>
      </c>
      <c r="H13" s="60">
        <v>10000</v>
      </c>
      <c r="I13" s="61">
        <v>8500</v>
      </c>
    </row>
    <row r="14" spans="1:9" ht="22.5" customHeight="1" thickBot="1">
      <c r="A14" s="114"/>
      <c r="B14" s="125"/>
      <c r="C14" s="12" t="s">
        <v>7</v>
      </c>
      <c r="D14" s="183"/>
      <c r="E14" s="186"/>
      <c r="F14" s="13" t="s">
        <v>13</v>
      </c>
      <c r="G14" s="67">
        <v>683920</v>
      </c>
      <c r="H14" s="68">
        <v>683920</v>
      </c>
      <c r="I14" s="98">
        <v>581332</v>
      </c>
    </row>
    <row r="15" spans="1:9" ht="24" customHeight="1" thickBot="1">
      <c r="A15" s="119" t="s">
        <v>41</v>
      </c>
      <c r="B15" s="120"/>
      <c r="C15" s="120"/>
      <c r="D15" s="120"/>
      <c r="E15" s="120"/>
      <c r="F15" s="121"/>
      <c r="G15" s="69">
        <f>G12+G13+G14</f>
        <v>8825375</v>
      </c>
      <c r="H15" s="70">
        <f>H12+H13+H14</f>
        <v>8825375</v>
      </c>
      <c r="I15" s="94">
        <f>SUM(I12:I14)</f>
        <v>7501568.75</v>
      </c>
    </row>
    <row r="16" spans="1:9" ht="61.5" customHeight="1">
      <c r="A16" s="226">
        <v>2</v>
      </c>
      <c r="B16" s="224" t="s">
        <v>9</v>
      </c>
      <c r="C16" s="222" t="s">
        <v>72</v>
      </c>
      <c r="D16" s="14" t="s">
        <v>38</v>
      </c>
      <c r="E16" s="15" t="s">
        <v>12</v>
      </c>
      <c r="F16" s="231" t="s">
        <v>90</v>
      </c>
      <c r="G16" s="187">
        <v>70000</v>
      </c>
      <c r="H16" s="187">
        <f>G16</f>
        <v>70000</v>
      </c>
      <c r="I16" s="220">
        <f>H16*0.85</f>
        <v>59500</v>
      </c>
    </row>
    <row r="17" spans="1:9" ht="21.6" customHeight="1">
      <c r="A17" s="227"/>
      <c r="B17" s="225"/>
      <c r="C17" s="223"/>
      <c r="D17" s="1">
        <v>70</v>
      </c>
      <c r="E17" s="96">
        <v>1000</v>
      </c>
      <c r="F17" s="232"/>
      <c r="G17" s="219"/>
      <c r="H17" s="188"/>
      <c r="I17" s="221"/>
    </row>
    <row r="18" spans="1:9" ht="18.600000000000001" customHeight="1">
      <c r="A18" s="227"/>
      <c r="B18" s="225"/>
      <c r="C18" s="5" t="s">
        <v>10</v>
      </c>
      <c r="D18" s="1">
        <v>30</v>
      </c>
      <c r="E18" s="96">
        <v>1500</v>
      </c>
      <c r="F18" s="4">
        <v>302</v>
      </c>
      <c r="G18" s="59">
        <f>D18*E18</f>
        <v>45000</v>
      </c>
      <c r="H18" s="60">
        <f>G18</f>
        <v>45000</v>
      </c>
      <c r="I18" s="61">
        <f>H18*0.85</f>
        <v>38250</v>
      </c>
    </row>
    <row r="19" spans="1:9" ht="19.899999999999999" customHeight="1">
      <c r="A19" s="227"/>
      <c r="B19" s="225"/>
      <c r="C19" s="5" t="s">
        <v>32</v>
      </c>
      <c r="D19" s="1">
        <v>1</v>
      </c>
      <c r="E19" s="96">
        <v>2500</v>
      </c>
      <c r="F19" s="4">
        <v>302</v>
      </c>
      <c r="G19" s="59">
        <f>D19*E19</f>
        <v>2500</v>
      </c>
      <c r="H19" s="60">
        <f>G19</f>
        <v>2500</v>
      </c>
      <c r="I19" s="61">
        <f>H19*0.85</f>
        <v>2125</v>
      </c>
    </row>
    <row r="20" spans="1:9" ht="20.45" customHeight="1">
      <c r="A20" s="227"/>
      <c r="B20" s="225"/>
      <c r="C20" s="5" t="s">
        <v>91</v>
      </c>
      <c r="D20" s="1">
        <v>2</v>
      </c>
      <c r="E20" s="96">
        <v>10000</v>
      </c>
      <c r="F20" s="4">
        <v>470</v>
      </c>
      <c r="G20" s="59">
        <f>D20*E20</f>
        <v>20000</v>
      </c>
      <c r="H20" s="60">
        <f>G20</f>
        <v>20000</v>
      </c>
      <c r="I20" s="61">
        <f>H20*0.85</f>
        <v>17000</v>
      </c>
    </row>
    <row r="21" spans="1:9" ht="27" customHeight="1" thickBot="1">
      <c r="A21" s="227"/>
      <c r="B21" s="225"/>
      <c r="C21" s="3" t="s">
        <v>33</v>
      </c>
      <c r="D21" s="1">
        <v>40</v>
      </c>
      <c r="E21" s="96">
        <v>300</v>
      </c>
      <c r="F21" s="4">
        <v>470</v>
      </c>
      <c r="G21" s="59">
        <f>D21*E21</f>
        <v>12000</v>
      </c>
      <c r="H21" s="60">
        <f>G21</f>
        <v>12000</v>
      </c>
      <c r="I21" s="61">
        <f>H21*0.85</f>
        <v>10200</v>
      </c>
    </row>
    <row r="22" spans="1:9" ht="24" customHeight="1" thickBot="1">
      <c r="A22" s="119" t="s">
        <v>40</v>
      </c>
      <c r="B22" s="120"/>
      <c r="C22" s="120"/>
      <c r="D22" s="120"/>
      <c r="E22" s="120"/>
      <c r="F22" s="121"/>
      <c r="G22" s="69">
        <f>G16+G18+G19+G20+G21</f>
        <v>149500</v>
      </c>
      <c r="H22" s="70">
        <f>H16+H18+H19+H20+H21</f>
        <v>149500</v>
      </c>
      <c r="I22" s="94">
        <f>I16+I18+I19+I20+I21</f>
        <v>127075</v>
      </c>
    </row>
    <row r="23" spans="1:9" ht="45" customHeight="1">
      <c r="A23" s="114">
        <v>3</v>
      </c>
      <c r="B23" s="125" t="s">
        <v>14</v>
      </c>
      <c r="C23" s="151" t="s">
        <v>114</v>
      </c>
      <c r="D23" s="152"/>
      <c r="E23" s="153"/>
      <c r="F23" s="38" t="s">
        <v>76</v>
      </c>
      <c r="G23" s="71">
        <v>70000</v>
      </c>
      <c r="H23" s="72">
        <f>G23</f>
        <v>70000</v>
      </c>
      <c r="I23" s="73">
        <f>H23*0.85</f>
        <v>59500</v>
      </c>
    </row>
    <row r="24" spans="1:9" ht="34.9" customHeight="1">
      <c r="A24" s="114"/>
      <c r="B24" s="125"/>
      <c r="C24" s="160" t="s">
        <v>15</v>
      </c>
      <c r="D24" s="161"/>
      <c r="E24" s="162"/>
      <c r="F24" s="6">
        <v>430</v>
      </c>
      <c r="G24" s="59">
        <v>0</v>
      </c>
      <c r="H24" s="60">
        <v>0</v>
      </c>
      <c r="I24" s="74">
        <v>0</v>
      </c>
    </row>
    <row r="25" spans="1:9" ht="30" customHeight="1">
      <c r="A25" s="114"/>
      <c r="B25" s="125"/>
      <c r="C25" s="160" t="s">
        <v>16</v>
      </c>
      <c r="D25" s="161"/>
      <c r="E25" s="162"/>
      <c r="F25" s="6" t="s">
        <v>77</v>
      </c>
      <c r="G25" s="59">
        <v>20000</v>
      </c>
      <c r="H25" s="60">
        <f>G25</f>
        <v>20000</v>
      </c>
      <c r="I25" s="74">
        <f>H25*0.85</f>
        <v>17000</v>
      </c>
    </row>
    <row r="26" spans="1:9" ht="27.6" customHeight="1">
      <c r="A26" s="114"/>
      <c r="B26" s="125"/>
      <c r="C26" s="160" t="s">
        <v>17</v>
      </c>
      <c r="D26" s="161"/>
      <c r="E26" s="162"/>
      <c r="F26" s="6">
        <v>438</v>
      </c>
      <c r="G26" s="59">
        <v>0</v>
      </c>
      <c r="H26" s="60">
        <v>0</v>
      </c>
      <c r="I26" s="74">
        <v>0</v>
      </c>
    </row>
    <row r="27" spans="1:9" ht="25.15" customHeight="1">
      <c r="A27" s="114"/>
      <c r="B27" s="125"/>
      <c r="C27" s="195" t="s">
        <v>73</v>
      </c>
      <c r="D27" s="17" t="s">
        <v>55</v>
      </c>
      <c r="E27" s="18" t="s">
        <v>18</v>
      </c>
      <c r="F27" s="181">
        <v>441</v>
      </c>
      <c r="G27" s="217">
        <f>D28*E28</f>
        <v>8400</v>
      </c>
      <c r="H27" s="217">
        <f>G27</f>
        <v>8400</v>
      </c>
      <c r="I27" s="247">
        <f>H27*0.85</f>
        <v>7140</v>
      </c>
    </row>
    <row r="28" spans="1:9" ht="24" customHeight="1">
      <c r="A28" s="114"/>
      <c r="B28" s="125"/>
      <c r="C28" s="190"/>
      <c r="D28" s="1">
        <v>120</v>
      </c>
      <c r="E28" s="58">
        <v>70</v>
      </c>
      <c r="F28" s="199"/>
      <c r="G28" s="218"/>
      <c r="H28" s="218"/>
      <c r="I28" s="241"/>
    </row>
    <row r="29" spans="1:9" ht="23.45" customHeight="1" thickBot="1">
      <c r="A29" s="114"/>
      <c r="B29" s="125"/>
      <c r="C29" s="160" t="s">
        <v>19</v>
      </c>
      <c r="D29" s="161"/>
      <c r="E29" s="162"/>
      <c r="F29" s="39">
        <v>461</v>
      </c>
      <c r="G29" s="59">
        <v>0</v>
      </c>
      <c r="H29" s="60">
        <v>0</v>
      </c>
      <c r="I29" s="74">
        <v>0</v>
      </c>
    </row>
    <row r="30" spans="1:9" ht="24.6" customHeight="1" thickBot="1">
      <c r="A30" s="119" t="s">
        <v>39</v>
      </c>
      <c r="B30" s="120"/>
      <c r="C30" s="120"/>
      <c r="D30" s="120"/>
      <c r="E30" s="120"/>
      <c r="F30" s="121"/>
      <c r="G30" s="69">
        <f>G23+G25+G27</f>
        <v>98400</v>
      </c>
      <c r="H30" s="70">
        <f>H23+H25+H27</f>
        <v>98400</v>
      </c>
      <c r="I30" s="101">
        <f>I23+I25+I27</f>
        <v>83640</v>
      </c>
    </row>
    <row r="31" spans="1:9" ht="39.6" customHeight="1">
      <c r="A31" s="27">
        <v>4</v>
      </c>
      <c r="B31" s="16" t="s">
        <v>42</v>
      </c>
      <c r="C31" s="189" t="s">
        <v>109</v>
      </c>
      <c r="D31" s="191" t="s">
        <v>20</v>
      </c>
      <c r="E31" s="192"/>
      <c r="F31" s="19" t="s">
        <v>102</v>
      </c>
      <c r="G31" s="71">
        <v>120000</v>
      </c>
      <c r="H31" s="72">
        <f>G31</f>
        <v>120000</v>
      </c>
      <c r="I31" s="74">
        <f>H31*0.85</f>
        <v>102000</v>
      </c>
    </row>
    <row r="32" spans="1:9" ht="24" customHeight="1">
      <c r="A32" s="28"/>
      <c r="B32" s="16"/>
      <c r="C32" s="190"/>
      <c r="D32" s="193" t="s">
        <v>21</v>
      </c>
      <c r="E32" s="194"/>
      <c r="F32" s="6">
        <v>606</v>
      </c>
      <c r="G32" s="59">
        <v>0</v>
      </c>
      <c r="H32" s="72">
        <f t="shared" ref="H32:H42" si="0">G32</f>
        <v>0</v>
      </c>
      <c r="I32" s="74">
        <f t="shared" ref="I32:I42" si="1">H32*0.85</f>
        <v>0</v>
      </c>
    </row>
    <row r="33" spans="1:9" ht="21" customHeight="1">
      <c r="A33" s="28"/>
      <c r="B33" s="16"/>
      <c r="C33" s="195" t="s">
        <v>22</v>
      </c>
      <c r="D33" s="193" t="s">
        <v>23</v>
      </c>
      <c r="E33" s="194"/>
      <c r="F33" s="6">
        <v>440</v>
      </c>
      <c r="G33" s="59">
        <v>0</v>
      </c>
      <c r="H33" s="72">
        <f t="shared" si="0"/>
        <v>0</v>
      </c>
      <c r="I33" s="74">
        <f t="shared" si="1"/>
        <v>0</v>
      </c>
    </row>
    <row r="34" spans="1:9" ht="31.15" customHeight="1">
      <c r="A34" s="28"/>
      <c r="B34" s="16"/>
      <c r="C34" s="189"/>
      <c r="D34" s="160" t="s">
        <v>110</v>
      </c>
      <c r="E34" s="162"/>
      <c r="F34" s="54" t="s">
        <v>103</v>
      </c>
      <c r="G34" s="59">
        <v>160000</v>
      </c>
      <c r="H34" s="72">
        <f t="shared" si="0"/>
        <v>160000</v>
      </c>
      <c r="I34" s="74">
        <f t="shared" si="1"/>
        <v>136000</v>
      </c>
    </row>
    <row r="35" spans="1:9" ht="22.9" customHeight="1">
      <c r="A35" s="28"/>
      <c r="B35" s="16"/>
      <c r="C35" s="189"/>
      <c r="D35" s="193" t="s">
        <v>24</v>
      </c>
      <c r="E35" s="194"/>
      <c r="F35" s="6">
        <v>430</v>
      </c>
      <c r="G35" s="59">
        <v>10000</v>
      </c>
      <c r="H35" s="72">
        <f t="shared" si="0"/>
        <v>10000</v>
      </c>
      <c r="I35" s="74">
        <f t="shared" si="1"/>
        <v>8500</v>
      </c>
    </row>
    <row r="36" spans="1:9" ht="20.45" customHeight="1">
      <c r="A36" s="28"/>
      <c r="B36" s="16"/>
      <c r="C36" s="190"/>
      <c r="D36" s="193" t="s">
        <v>104</v>
      </c>
      <c r="E36" s="194"/>
      <c r="F36" s="6">
        <v>448</v>
      </c>
      <c r="G36" s="59">
        <v>17000</v>
      </c>
      <c r="H36" s="72">
        <f t="shared" si="0"/>
        <v>17000</v>
      </c>
      <c r="I36" s="74">
        <f t="shared" si="1"/>
        <v>14450</v>
      </c>
    </row>
    <row r="37" spans="1:9" ht="30.6" customHeight="1">
      <c r="A37" s="28"/>
      <c r="B37" s="16"/>
      <c r="C37" s="160" t="s">
        <v>106</v>
      </c>
      <c r="D37" s="161"/>
      <c r="E37" s="162"/>
      <c r="F37" s="6">
        <v>430</v>
      </c>
      <c r="G37" s="59">
        <v>35000</v>
      </c>
      <c r="H37" s="72">
        <f t="shared" si="0"/>
        <v>35000</v>
      </c>
      <c r="I37" s="74">
        <f t="shared" si="1"/>
        <v>29750</v>
      </c>
    </row>
    <row r="38" spans="1:9" ht="22.15" customHeight="1">
      <c r="A38" s="28"/>
      <c r="B38" s="16"/>
      <c r="C38" s="160" t="s">
        <v>111</v>
      </c>
      <c r="D38" s="161"/>
      <c r="E38" s="162"/>
      <c r="F38" s="6">
        <v>436</v>
      </c>
      <c r="G38" s="59">
        <v>10000</v>
      </c>
      <c r="H38" s="72">
        <f t="shared" si="0"/>
        <v>10000</v>
      </c>
      <c r="I38" s="74">
        <f t="shared" si="1"/>
        <v>8500</v>
      </c>
    </row>
    <row r="39" spans="1:9" ht="22.9" customHeight="1">
      <c r="A39" s="28"/>
      <c r="B39" s="16"/>
      <c r="C39" s="160" t="s">
        <v>25</v>
      </c>
      <c r="D39" s="161"/>
      <c r="E39" s="162"/>
      <c r="F39" s="6">
        <v>430</v>
      </c>
      <c r="G39" s="59">
        <v>40000</v>
      </c>
      <c r="H39" s="72">
        <f t="shared" si="0"/>
        <v>40000</v>
      </c>
      <c r="I39" s="74">
        <f t="shared" si="1"/>
        <v>34000</v>
      </c>
    </row>
    <row r="40" spans="1:9" ht="20.45" customHeight="1">
      <c r="A40" s="28"/>
      <c r="B40" s="16"/>
      <c r="C40" s="195" t="s">
        <v>87</v>
      </c>
      <c r="D40" s="193" t="s">
        <v>26</v>
      </c>
      <c r="E40" s="194"/>
      <c r="F40" s="6">
        <v>430</v>
      </c>
      <c r="G40" s="59">
        <v>60000</v>
      </c>
      <c r="H40" s="72">
        <f t="shared" si="0"/>
        <v>60000</v>
      </c>
      <c r="I40" s="74">
        <f t="shared" si="1"/>
        <v>51000</v>
      </c>
    </row>
    <row r="41" spans="1:9" ht="21.6" customHeight="1">
      <c r="A41" s="28"/>
      <c r="B41" s="16"/>
      <c r="C41" s="189"/>
      <c r="D41" s="160" t="s">
        <v>105</v>
      </c>
      <c r="E41" s="162"/>
      <c r="F41" s="6">
        <v>421</v>
      </c>
      <c r="G41" s="59">
        <v>15000</v>
      </c>
      <c r="H41" s="72">
        <f t="shared" si="0"/>
        <v>15000</v>
      </c>
      <c r="I41" s="74">
        <f t="shared" si="1"/>
        <v>12750</v>
      </c>
    </row>
    <row r="42" spans="1:9" ht="22.9" customHeight="1" thickBot="1">
      <c r="A42" s="56"/>
      <c r="B42" s="57"/>
      <c r="C42" s="196" t="s">
        <v>107</v>
      </c>
      <c r="D42" s="197"/>
      <c r="E42" s="198"/>
      <c r="F42" s="53">
        <v>430</v>
      </c>
      <c r="G42" s="67">
        <v>2000</v>
      </c>
      <c r="H42" s="72">
        <f t="shared" si="0"/>
        <v>2000</v>
      </c>
      <c r="I42" s="75">
        <f t="shared" si="1"/>
        <v>1700</v>
      </c>
    </row>
    <row r="43" spans="1:9" ht="22.9" customHeight="1" thickBot="1">
      <c r="A43" s="233" t="s">
        <v>43</v>
      </c>
      <c r="B43" s="234"/>
      <c r="C43" s="234"/>
      <c r="D43" s="234"/>
      <c r="E43" s="234"/>
      <c r="F43" s="235"/>
      <c r="G43" s="77">
        <f>G31+G32+G33+G34+G35+G36+G37+G38+G39+G40+G41+G42</f>
        <v>469000</v>
      </c>
      <c r="H43" s="78">
        <f>SUM(H31:H42)</f>
        <v>469000</v>
      </c>
      <c r="I43" s="79">
        <f>SUM(I31:I42)</f>
        <v>398650</v>
      </c>
    </row>
    <row r="44" spans="1:9" ht="22.9" customHeight="1">
      <c r="A44" s="242">
        <v>5</v>
      </c>
      <c r="B44" s="149" t="s">
        <v>45</v>
      </c>
      <c r="C44" s="236" t="s">
        <v>82</v>
      </c>
      <c r="D44" s="35" t="s">
        <v>48</v>
      </c>
      <c r="E44" s="36" t="s">
        <v>18</v>
      </c>
      <c r="F44" s="237" t="s">
        <v>44</v>
      </c>
      <c r="G44" s="238">
        <f>D45*E45</f>
        <v>10000</v>
      </c>
      <c r="H44" s="215">
        <f>G44</f>
        <v>10000</v>
      </c>
      <c r="I44" s="240">
        <f>H44*0.85</f>
        <v>8500</v>
      </c>
    </row>
    <row r="45" spans="1:9" ht="28.5" customHeight="1">
      <c r="A45" s="243"/>
      <c r="B45" s="245"/>
      <c r="C45" s="153"/>
      <c r="D45" s="1">
        <v>100</v>
      </c>
      <c r="E45" s="96">
        <v>100</v>
      </c>
      <c r="F45" s="199"/>
      <c r="G45" s="239"/>
      <c r="H45" s="216"/>
      <c r="I45" s="241"/>
    </row>
    <row r="46" spans="1:9" ht="33" customHeight="1" thickBot="1">
      <c r="A46" s="244"/>
      <c r="B46" s="246"/>
      <c r="C46" s="41" t="s">
        <v>83</v>
      </c>
      <c r="D46" s="37">
        <v>2</v>
      </c>
      <c r="E46" s="97">
        <v>2000</v>
      </c>
      <c r="F46" s="95" t="s">
        <v>47</v>
      </c>
      <c r="G46" s="80">
        <f>D46*E46</f>
        <v>4000</v>
      </c>
      <c r="H46" s="81">
        <f>G46</f>
        <v>4000</v>
      </c>
      <c r="I46" s="76">
        <f>H46*0.85</f>
        <v>3400</v>
      </c>
    </row>
    <row r="47" spans="1:9" ht="22.9" customHeight="1" thickBot="1">
      <c r="A47" s="233" t="s">
        <v>46</v>
      </c>
      <c r="B47" s="234"/>
      <c r="C47" s="234"/>
      <c r="D47" s="234"/>
      <c r="E47" s="234"/>
      <c r="F47" s="235"/>
      <c r="G47" s="77">
        <f>G44+G46</f>
        <v>14000</v>
      </c>
      <c r="H47" s="78">
        <f>H44+H46</f>
        <v>14000</v>
      </c>
      <c r="I47" s="82">
        <f>I44+I46</f>
        <v>11900</v>
      </c>
    </row>
    <row r="48" spans="1:9" ht="21.6" customHeight="1">
      <c r="A48" s="147">
        <v>6</v>
      </c>
      <c r="B48" s="149" t="s">
        <v>27</v>
      </c>
      <c r="C48" s="204" t="s">
        <v>11</v>
      </c>
      <c r="D48" s="35" t="s">
        <v>74</v>
      </c>
      <c r="E48" s="36" t="s">
        <v>18</v>
      </c>
      <c r="F48" s="210">
        <v>430</v>
      </c>
      <c r="G48" s="214">
        <v>0</v>
      </c>
      <c r="H48" s="214">
        <v>0</v>
      </c>
      <c r="I48" s="129">
        <v>0</v>
      </c>
    </row>
    <row r="49" spans="1:9" ht="28.5" customHeight="1">
      <c r="A49" s="114"/>
      <c r="B49" s="125"/>
      <c r="C49" s="205"/>
      <c r="D49" s="1" t="s">
        <v>112</v>
      </c>
      <c r="E49" s="2" t="s">
        <v>112</v>
      </c>
      <c r="F49" s="211"/>
      <c r="G49" s="127"/>
      <c r="H49" s="127"/>
      <c r="I49" s="130"/>
    </row>
    <row r="50" spans="1:9" ht="22.15" customHeight="1">
      <c r="A50" s="114"/>
      <c r="B50" s="125"/>
      <c r="C50" s="206" t="s">
        <v>11</v>
      </c>
      <c r="D50" s="208" t="s">
        <v>112</v>
      </c>
      <c r="E50" s="208" t="s">
        <v>112</v>
      </c>
      <c r="F50" s="212">
        <v>430</v>
      </c>
      <c r="G50" s="127">
        <v>0</v>
      </c>
      <c r="H50" s="127">
        <v>0</v>
      </c>
      <c r="I50" s="130">
        <v>0</v>
      </c>
    </row>
    <row r="51" spans="1:9" ht="18.75" customHeight="1" thickBot="1">
      <c r="A51" s="148"/>
      <c r="B51" s="150"/>
      <c r="C51" s="207"/>
      <c r="D51" s="209"/>
      <c r="E51" s="209"/>
      <c r="F51" s="213"/>
      <c r="G51" s="128"/>
      <c r="H51" s="128"/>
      <c r="I51" s="131"/>
    </row>
    <row r="52" spans="1:9" ht="24" customHeight="1" thickBot="1">
      <c r="A52" s="228" t="s">
        <v>57</v>
      </c>
      <c r="B52" s="229"/>
      <c r="C52" s="229"/>
      <c r="D52" s="229"/>
      <c r="E52" s="229"/>
      <c r="F52" s="230"/>
      <c r="G52" s="83">
        <f>G48+G50</f>
        <v>0</v>
      </c>
      <c r="H52" s="84">
        <v>0</v>
      </c>
      <c r="I52" s="85">
        <v>0</v>
      </c>
    </row>
    <row r="53" spans="1:9" ht="32.25" customHeight="1">
      <c r="A53" s="203">
        <v>7</v>
      </c>
      <c r="B53" s="125" t="s">
        <v>28</v>
      </c>
      <c r="C53" s="151" t="s">
        <v>29</v>
      </c>
      <c r="D53" s="152"/>
      <c r="E53" s="153"/>
      <c r="F53" s="19" t="s">
        <v>75</v>
      </c>
      <c r="G53" s="71">
        <v>0</v>
      </c>
      <c r="H53" s="72">
        <v>0</v>
      </c>
      <c r="I53" s="73">
        <v>0</v>
      </c>
    </row>
    <row r="54" spans="1:9" ht="32.25" customHeight="1" thickBot="1">
      <c r="A54" s="203"/>
      <c r="B54" s="125"/>
      <c r="C54" s="200" t="s">
        <v>11</v>
      </c>
      <c r="D54" s="201"/>
      <c r="E54" s="202"/>
      <c r="F54" s="19" t="s">
        <v>75</v>
      </c>
      <c r="G54" s="67">
        <v>0</v>
      </c>
      <c r="H54" s="68">
        <v>0</v>
      </c>
      <c r="I54" s="76">
        <v>0</v>
      </c>
    </row>
    <row r="55" spans="1:9" ht="24.75" customHeight="1" thickBot="1">
      <c r="A55" s="119" t="s">
        <v>49</v>
      </c>
      <c r="B55" s="120"/>
      <c r="C55" s="120"/>
      <c r="D55" s="120"/>
      <c r="E55" s="120"/>
      <c r="F55" s="121"/>
      <c r="G55" s="69">
        <f>G53+G54</f>
        <v>0</v>
      </c>
      <c r="H55" s="70">
        <v>0</v>
      </c>
      <c r="I55" s="79">
        <v>0</v>
      </c>
    </row>
    <row r="56" spans="1:9" ht="22.9" customHeight="1" thickBot="1">
      <c r="A56" s="116" t="s">
        <v>50</v>
      </c>
      <c r="B56" s="117"/>
      <c r="C56" s="117"/>
      <c r="D56" s="117"/>
      <c r="E56" s="117"/>
      <c r="F56" s="118"/>
      <c r="G56" s="86">
        <f>G15+G22+G30+G43+G47+G52+G55</f>
        <v>9556275</v>
      </c>
      <c r="H56" s="87">
        <f>H15+H22+H30+H43+H47+H55</f>
        <v>9556275</v>
      </c>
      <c r="I56" s="88">
        <f>I15+I22+I30+I43+I47+I52+I55</f>
        <v>8122833.75</v>
      </c>
    </row>
    <row r="57" spans="1:9" ht="22.9" customHeight="1">
      <c r="A57" s="135"/>
      <c r="B57" s="136"/>
      <c r="C57" s="136"/>
      <c r="D57" s="136"/>
      <c r="E57" s="136"/>
      <c r="F57" s="136"/>
      <c r="G57" s="136"/>
      <c r="H57" s="136"/>
      <c r="I57" s="137"/>
    </row>
    <row r="58" spans="1:9" ht="22.9" customHeight="1">
      <c r="A58" s="138" t="s">
        <v>51</v>
      </c>
      <c r="B58" s="139"/>
      <c r="C58" s="139"/>
      <c r="D58" s="139"/>
      <c r="E58" s="139"/>
      <c r="F58" s="139"/>
      <c r="G58" s="139"/>
      <c r="H58" s="139"/>
      <c r="I58" s="140"/>
    </row>
    <row r="59" spans="1:9" s="10" customFormat="1" ht="22.9" customHeight="1" thickBot="1">
      <c r="A59" s="29"/>
      <c r="B59" s="30"/>
      <c r="C59" s="30"/>
      <c r="D59" s="30"/>
      <c r="E59" s="30"/>
      <c r="F59" s="30"/>
      <c r="G59" s="89"/>
      <c r="H59" s="89"/>
      <c r="I59" s="90"/>
    </row>
    <row r="60" spans="1:9" ht="25.9" customHeight="1">
      <c r="A60" s="32" t="s">
        <v>0</v>
      </c>
      <c r="B60" s="23" t="s">
        <v>3</v>
      </c>
      <c r="C60" s="144" t="s">
        <v>56</v>
      </c>
      <c r="D60" s="145"/>
      <c r="E60" s="146"/>
      <c r="F60" s="26" t="s">
        <v>34</v>
      </c>
      <c r="G60" s="91" t="s">
        <v>5</v>
      </c>
      <c r="H60" s="92" t="s">
        <v>6</v>
      </c>
      <c r="I60" s="66" t="s">
        <v>71</v>
      </c>
    </row>
    <row r="61" spans="1:9" ht="35.25" customHeight="1">
      <c r="A61" s="113">
        <v>1</v>
      </c>
      <c r="B61" s="124" t="s">
        <v>30</v>
      </c>
      <c r="C61" s="40" t="s">
        <v>11</v>
      </c>
      <c r="D61" s="8"/>
      <c r="E61" s="9"/>
      <c r="F61" s="6">
        <v>439</v>
      </c>
      <c r="G61" s="59">
        <v>0</v>
      </c>
      <c r="H61" s="60">
        <v>0</v>
      </c>
      <c r="I61" s="74">
        <v>0</v>
      </c>
    </row>
    <row r="62" spans="1:9" ht="34.5" customHeight="1" thickBot="1">
      <c r="A62" s="114"/>
      <c r="B62" s="125"/>
      <c r="C62" s="141" t="s">
        <v>11</v>
      </c>
      <c r="D62" s="142"/>
      <c r="E62" s="143"/>
      <c r="F62" s="6">
        <v>439</v>
      </c>
      <c r="G62" s="67">
        <v>0</v>
      </c>
      <c r="H62" s="68">
        <v>0</v>
      </c>
      <c r="I62" s="75">
        <v>0</v>
      </c>
    </row>
    <row r="63" spans="1:9" ht="22.9" customHeight="1" thickBot="1">
      <c r="A63" s="116" t="s">
        <v>53</v>
      </c>
      <c r="B63" s="117"/>
      <c r="C63" s="117"/>
      <c r="D63" s="117"/>
      <c r="E63" s="117"/>
      <c r="F63" s="118"/>
      <c r="G63" s="86">
        <v>0</v>
      </c>
      <c r="H63" s="87">
        <v>0</v>
      </c>
      <c r="I63" s="88">
        <v>0</v>
      </c>
    </row>
    <row r="64" spans="1:9" ht="22.9" customHeight="1">
      <c r="A64" s="135"/>
      <c r="B64" s="136"/>
      <c r="C64" s="136"/>
      <c r="D64" s="136"/>
      <c r="E64" s="136"/>
      <c r="F64" s="136"/>
      <c r="G64" s="136"/>
      <c r="H64" s="136"/>
      <c r="I64" s="137"/>
    </row>
    <row r="65" spans="1:9" ht="22.9" customHeight="1">
      <c r="A65" s="138" t="s">
        <v>52</v>
      </c>
      <c r="B65" s="139"/>
      <c r="C65" s="139"/>
      <c r="D65" s="139"/>
      <c r="E65" s="139"/>
      <c r="F65" s="139"/>
      <c r="G65" s="139"/>
      <c r="H65" s="139"/>
      <c r="I65" s="140"/>
    </row>
    <row r="66" spans="1:9" ht="22.9" customHeight="1" thickBot="1">
      <c r="A66" s="132"/>
      <c r="B66" s="133"/>
      <c r="C66" s="133"/>
      <c r="D66" s="133"/>
      <c r="E66" s="133"/>
      <c r="F66" s="133"/>
      <c r="G66" s="133"/>
      <c r="H66" s="133"/>
      <c r="I66" s="134"/>
    </row>
    <row r="67" spans="1:9" ht="30" customHeight="1">
      <c r="A67" s="107" t="s">
        <v>0</v>
      </c>
      <c r="B67" s="109" t="s">
        <v>3</v>
      </c>
      <c r="C67" s="109" t="s">
        <v>4</v>
      </c>
      <c r="D67" s="104" t="s">
        <v>34</v>
      </c>
      <c r="E67" s="105"/>
      <c r="F67" s="106"/>
      <c r="G67" s="111" t="s">
        <v>5</v>
      </c>
      <c r="H67" s="102" t="s">
        <v>6</v>
      </c>
      <c r="I67" s="102" t="s">
        <v>71</v>
      </c>
    </row>
    <row r="68" spans="1:9" ht="25.5" customHeight="1">
      <c r="A68" s="108"/>
      <c r="B68" s="110"/>
      <c r="C68" s="110"/>
      <c r="D68" s="55" t="s">
        <v>108</v>
      </c>
      <c r="E68" s="31">
        <v>439</v>
      </c>
      <c r="F68" s="31">
        <v>606</v>
      </c>
      <c r="G68" s="112"/>
      <c r="H68" s="103"/>
      <c r="I68" s="103"/>
    </row>
    <row r="69" spans="1:9" ht="49.5" customHeight="1">
      <c r="A69" s="113">
        <v>1</v>
      </c>
      <c r="B69" s="124" t="s">
        <v>66</v>
      </c>
      <c r="C69" s="7" t="s">
        <v>67</v>
      </c>
      <c r="D69" s="60">
        <v>4000</v>
      </c>
      <c r="E69" s="96">
        <v>0</v>
      </c>
      <c r="F69" s="96">
        <v>0</v>
      </c>
      <c r="G69" s="59">
        <f>D69</f>
        <v>4000</v>
      </c>
      <c r="H69" s="60">
        <f>G69</f>
        <v>4000</v>
      </c>
      <c r="I69" s="74">
        <f>H69*0.85</f>
        <v>3400</v>
      </c>
    </row>
    <row r="70" spans="1:9" ht="40.5" customHeight="1">
      <c r="A70" s="114"/>
      <c r="B70" s="125"/>
      <c r="C70" s="7" t="s">
        <v>70</v>
      </c>
      <c r="D70" s="60">
        <v>0</v>
      </c>
      <c r="E70" s="96">
        <v>0</v>
      </c>
      <c r="F70" s="96">
        <v>0</v>
      </c>
      <c r="G70" s="59">
        <v>0</v>
      </c>
      <c r="H70" s="60">
        <v>0</v>
      </c>
      <c r="I70" s="74">
        <v>0</v>
      </c>
    </row>
    <row r="71" spans="1:9" ht="22.5" customHeight="1" thickBot="1">
      <c r="A71" s="115"/>
      <c r="B71" s="126"/>
      <c r="C71" s="33" t="s">
        <v>11</v>
      </c>
      <c r="D71" s="60">
        <v>0</v>
      </c>
      <c r="E71" s="96">
        <v>0</v>
      </c>
      <c r="F71" s="96">
        <v>0</v>
      </c>
      <c r="G71" s="59">
        <v>0</v>
      </c>
      <c r="H71" s="60">
        <v>0</v>
      </c>
      <c r="I71" s="74">
        <v>0</v>
      </c>
    </row>
    <row r="72" spans="1:9" ht="22.5" customHeight="1" thickBot="1">
      <c r="A72" s="119" t="s">
        <v>41</v>
      </c>
      <c r="B72" s="120"/>
      <c r="C72" s="120"/>
      <c r="D72" s="120"/>
      <c r="E72" s="120"/>
      <c r="F72" s="121"/>
      <c r="G72" s="69">
        <f>SUM(G69:G71)</f>
        <v>4000</v>
      </c>
      <c r="H72" s="70">
        <f>SUM(H69:H71)</f>
        <v>4000</v>
      </c>
      <c r="I72" s="94">
        <f>SUM(I69:I71)</f>
        <v>3400</v>
      </c>
    </row>
    <row r="73" spans="1:9" ht="45">
      <c r="A73" s="113">
        <v>2</v>
      </c>
      <c r="B73" s="124" t="s">
        <v>63</v>
      </c>
      <c r="C73" s="7" t="s">
        <v>68</v>
      </c>
      <c r="D73" s="60">
        <v>6000</v>
      </c>
      <c r="E73" s="96">
        <v>0</v>
      </c>
      <c r="F73" s="96">
        <v>0</v>
      </c>
      <c r="G73" s="59">
        <f>D73</f>
        <v>6000</v>
      </c>
      <c r="H73" s="60">
        <f>G73</f>
        <v>6000</v>
      </c>
      <c r="I73" s="74">
        <f>H73*0.85</f>
        <v>5100</v>
      </c>
    </row>
    <row r="74" spans="1:9" ht="45">
      <c r="A74" s="114"/>
      <c r="B74" s="125"/>
      <c r="C74" s="7" t="s">
        <v>69</v>
      </c>
      <c r="D74" s="60">
        <v>10000</v>
      </c>
      <c r="E74" s="96">
        <v>0</v>
      </c>
      <c r="F74" s="96">
        <v>0</v>
      </c>
      <c r="G74" s="59">
        <f>D74</f>
        <v>10000</v>
      </c>
      <c r="H74" s="60">
        <f>G74</f>
        <v>10000</v>
      </c>
      <c r="I74" s="74">
        <f>H74*0.85</f>
        <v>8500</v>
      </c>
    </row>
    <row r="75" spans="1:9" ht="67.5">
      <c r="A75" s="114"/>
      <c r="B75" s="125"/>
      <c r="C75" s="7" t="s">
        <v>88</v>
      </c>
      <c r="D75" s="60">
        <v>0</v>
      </c>
      <c r="E75" s="96">
        <v>0</v>
      </c>
      <c r="F75" s="96">
        <v>0</v>
      </c>
      <c r="G75" s="59">
        <v>0</v>
      </c>
      <c r="H75" s="60">
        <f>G75</f>
        <v>0</v>
      </c>
      <c r="I75" s="74">
        <f>H75*0.85</f>
        <v>0</v>
      </c>
    </row>
    <row r="76" spans="1:9" ht="24" customHeight="1" thickBot="1">
      <c r="A76" s="115"/>
      <c r="B76" s="126"/>
      <c r="C76" s="3" t="s">
        <v>113</v>
      </c>
      <c r="D76" s="60">
        <v>50000</v>
      </c>
      <c r="E76" s="96">
        <v>0</v>
      </c>
      <c r="F76" s="96">
        <v>0</v>
      </c>
      <c r="G76" s="59">
        <v>50000</v>
      </c>
      <c r="H76" s="60">
        <f>G76</f>
        <v>50000</v>
      </c>
      <c r="I76" s="74">
        <f>H76*0.85</f>
        <v>42500</v>
      </c>
    </row>
    <row r="77" spans="1:9" ht="20.45" customHeight="1" thickBot="1">
      <c r="A77" s="119" t="s">
        <v>40</v>
      </c>
      <c r="B77" s="120"/>
      <c r="C77" s="120"/>
      <c r="D77" s="120"/>
      <c r="E77" s="120"/>
      <c r="F77" s="121"/>
      <c r="G77" s="69">
        <f>SUM(G73:G76)</f>
        <v>66000</v>
      </c>
      <c r="H77" s="70">
        <f>SUM(H73:H76)</f>
        <v>66000</v>
      </c>
      <c r="I77" s="94">
        <f>SUM(I73:I76)</f>
        <v>56100</v>
      </c>
    </row>
    <row r="78" spans="1:9" ht="50.25" customHeight="1">
      <c r="A78" s="113">
        <v>3</v>
      </c>
      <c r="B78" s="124" t="s">
        <v>64</v>
      </c>
      <c r="C78" s="7" t="s">
        <v>62</v>
      </c>
      <c r="D78" s="60">
        <v>50000</v>
      </c>
      <c r="E78" s="96">
        <v>0</v>
      </c>
      <c r="F78" s="96">
        <v>0</v>
      </c>
      <c r="G78" s="59">
        <f>D78</f>
        <v>50000</v>
      </c>
      <c r="H78" s="60">
        <f>G78</f>
        <v>50000</v>
      </c>
      <c r="I78" s="74">
        <f>H78*0.85</f>
        <v>42500</v>
      </c>
    </row>
    <row r="79" spans="1:9" ht="45">
      <c r="A79" s="114"/>
      <c r="B79" s="125"/>
      <c r="C79" s="7" t="s">
        <v>89</v>
      </c>
      <c r="D79" s="60">
        <v>0</v>
      </c>
      <c r="E79" s="96">
        <v>0</v>
      </c>
      <c r="F79" s="96">
        <v>0</v>
      </c>
      <c r="G79" s="59">
        <v>0</v>
      </c>
      <c r="H79" s="60">
        <v>0</v>
      </c>
      <c r="I79" s="74">
        <v>0</v>
      </c>
    </row>
    <row r="80" spans="1:9" ht="23.45" customHeight="1" thickBot="1">
      <c r="A80" s="115"/>
      <c r="B80" s="126"/>
      <c r="C80" s="34" t="s">
        <v>11</v>
      </c>
      <c r="D80" s="60">
        <v>0</v>
      </c>
      <c r="E80" s="96">
        <v>0</v>
      </c>
      <c r="F80" s="96">
        <v>0</v>
      </c>
      <c r="G80" s="59">
        <v>0</v>
      </c>
      <c r="H80" s="60">
        <v>0</v>
      </c>
      <c r="I80" s="74">
        <v>0</v>
      </c>
    </row>
    <row r="81" spans="1:9" ht="23.45" customHeight="1" thickBot="1">
      <c r="A81" s="119" t="s">
        <v>39</v>
      </c>
      <c r="B81" s="120"/>
      <c r="C81" s="120"/>
      <c r="D81" s="120"/>
      <c r="E81" s="120"/>
      <c r="F81" s="121"/>
      <c r="G81" s="69">
        <f>SUM(G78:G80)</f>
        <v>50000</v>
      </c>
      <c r="H81" s="70">
        <f>SUM(H78:H80)</f>
        <v>50000</v>
      </c>
      <c r="I81" s="94">
        <f>SUM(I78:I80)</f>
        <v>42500</v>
      </c>
    </row>
    <row r="82" spans="1:9" ht="46.5" customHeight="1">
      <c r="A82" s="113">
        <v>4</v>
      </c>
      <c r="B82" s="122" t="s">
        <v>60</v>
      </c>
      <c r="C82" s="7" t="s">
        <v>84</v>
      </c>
      <c r="D82" s="60">
        <v>25000</v>
      </c>
      <c r="E82" s="96">
        <v>0</v>
      </c>
      <c r="F82" s="96">
        <v>0</v>
      </c>
      <c r="G82" s="59">
        <f>D82</f>
        <v>25000</v>
      </c>
      <c r="H82" s="60">
        <f>G82</f>
        <v>25000</v>
      </c>
      <c r="I82" s="74">
        <f>H82*0.85</f>
        <v>21250</v>
      </c>
    </row>
    <row r="83" spans="1:9" ht="31.5" customHeight="1">
      <c r="A83" s="114"/>
      <c r="B83" s="123"/>
      <c r="C83" s="7" t="s">
        <v>31</v>
      </c>
      <c r="D83" s="60">
        <v>0</v>
      </c>
      <c r="E83" s="96">
        <v>0</v>
      </c>
      <c r="F83" s="96">
        <v>0</v>
      </c>
      <c r="G83" s="59">
        <v>0</v>
      </c>
      <c r="H83" s="60">
        <v>0</v>
      </c>
      <c r="I83" s="74">
        <v>0</v>
      </c>
    </row>
    <row r="84" spans="1:9" ht="33.75" customHeight="1" thickBot="1">
      <c r="A84" s="114"/>
      <c r="B84" s="123"/>
      <c r="C84" s="33" t="s">
        <v>11</v>
      </c>
      <c r="D84" s="60">
        <v>0</v>
      </c>
      <c r="E84" s="96">
        <v>0</v>
      </c>
      <c r="F84" s="96">
        <v>0</v>
      </c>
      <c r="G84" s="59">
        <v>0</v>
      </c>
      <c r="H84" s="60">
        <v>0</v>
      </c>
      <c r="I84" s="74">
        <v>0</v>
      </c>
    </row>
    <row r="85" spans="1:9" ht="24.75" customHeight="1" thickBot="1">
      <c r="A85" s="119" t="s">
        <v>43</v>
      </c>
      <c r="B85" s="120"/>
      <c r="C85" s="120"/>
      <c r="D85" s="120"/>
      <c r="E85" s="120"/>
      <c r="F85" s="121"/>
      <c r="G85" s="69">
        <f>SUM(G82:G84)</f>
        <v>25000</v>
      </c>
      <c r="H85" s="70">
        <f>SUM(H82:H84)</f>
        <v>25000</v>
      </c>
      <c r="I85" s="94">
        <f>SUM(I82:I84)</f>
        <v>21250</v>
      </c>
    </row>
    <row r="86" spans="1:9" ht="36" customHeight="1">
      <c r="A86" s="113">
        <v>5</v>
      </c>
      <c r="B86" s="124" t="s">
        <v>61</v>
      </c>
      <c r="C86" s="7" t="s">
        <v>85</v>
      </c>
      <c r="D86" s="60">
        <v>0</v>
      </c>
      <c r="E86" s="96">
        <v>0</v>
      </c>
      <c r="F86" s="96">
        <v>0</v>
      </c>
      <c r="G86" s="59">
        <v>0</v>
      </c>
      <c r="H86" s="60">
        <v>0</v>
      </c>
      <c r="I86" s="74">
        <v>0</v>
      </c>
    </row>
    <row r="87" spans="1:9" ht="34.9" customHeight="1" thickBot="1">
      <c r="A87" s="114"/>
      <c r="B87" s="125"/>
      <c r="C87" s="33" t="s">
        <v>11</v>
      </c>
      <c r="D87" s="60">
        <v>0</v>
      </c>
      <c r="E87" s="96">
        <v>0</v>
      </c>
      <c r="F87" s="96">
        <v>0</v>
      </c>
      <c r="G87" s="59">
        <v>0</v>
      </c>
      <c r="H87" s="60">
        <v>0</v>
      </c>
      <c r="I87" s="74">
        <v>0</v>
      </c>
    </row>
    <row r="88" spans="1:9" ht="26.25" customHeight="1" thickBot="1">
      <c r="A88" s="119" t="s">
        <v>46</v>
      </c>
      <c r="B88" s="120"/>
      <c r="C88" s="120"/>
      <c r="D88" s="120"/>
      <c r="E88" s="120"/>
      <c r="F88" s="121"/>
      <c r="G88" s="69">
        <f>SUM(G86:G87)</f>
        <v>0</v>
      </c>
      <c r="H88" s="70">
        <f>SUM(H86:H87)</f>
        <v>0</v>
      </c>
      <c r="I88" s="94">
        <v>0</v>
      </c>
    </row>
    <row r="89" spans="1:9" ht="24" customHeight="1" thickBot="1">
      <c r="A89" s="116" t="s">
        <v>59</v>
      </c>
      <c r="B89" s="117"/>
      <c r="C89" s="117"/>
      <c r="D89" s="117"/>
      <c r="E89" s="117"/>
      <c r="F89" s="118"/>
      <c r="G89" s="86">
        <f>G72+G77+G81+G85+G88</f>
        <v>145000</v>
      </c>
      <c r="H89" s="87">
        <f>G89</f>
        <v>145000</v>
      </c>
      <c r="I89" s="88">
        <f>I72+I77+I81+I85+I88</f>
        <v>123250</v>
      </c>
    </row>
    <row r="90" spans="1:9" ht="24" customHeight="1" thickBot="1">
      <c r="A90" s="116" t="s">
        <v>65</v>
      </c>
      <c r="B90" s="117"/>
      <c r="C90" s="117"/>
      <c r="D90" s="117"/>
      <c r="E90" s="117"/>
      <c r="F90" s="118"/>
      <c r="G90" s="86">
        <f>G56+G89</f>
        <v>9701275</v>
      </c>
      <c r="H90" s="87">
        <f>G90</f>
        <v>9701275</v>
      </c>
      <c r="I90" s="88">
        <f>I56+I63+I89</f>
        <v>8246083.75</v>
      </c>
    </row>
    <row r="92" spans="1:9">
      <c r="A92" s="11" t="s">
        <v>11</v>
      </c>
      <c r="B92" t="s">
        <v>80</v>
      </c>
    </row>
    <row r="93" spans="1:9">
      <c r="A93" s="11" t="s">
        <v>35</v>
      </c>
      <c r="B93" t="s">
        <v>58</v>
      </c>
    </row>
    <row r="94" spans="1:9">
      <c r="A94" s="42" t="s">
        <v>79</v>
      </c>
      <c r="B94" t="s">
        <v>81</v>
      </c>
      <c r="I94" s="99"/>
    </row>
    <row r="98" spans="3:14">
      <c r="H98" s="93"/>
      <c r="I98" s="93"/>
      <c r="J98" s="52"/>
      <c r="K98" s="52"/>
      <c r="L98" s="52"/>
      <c r="M98" s="52"/>
      <c r="N98" s="52"/>
    </row>
    <row r="99" spans="3:14">
      <c r="H99" s="93"/>
      <c r="I99" s="93"/>
      <c r="J99" s="52"/>
      <c r="K99" s="52"/>
      <c r="L99" s="52"/>
      <c r="M99" s="52"/>
      <c r="N99" s="52"/>
    </row>
    <row r="102" spans="3:14">
      <c r="C102" s="52" t="s">
        <v>96</v>
      </c>
      <c r="D102" s="52"/>
      <c r="E102" s="52"/>
      <c r="F102" s="52"/>
      <c r="G102" s="93" t="s">
        <v>97</v>
      </c>
    </row>
    <row r="103" spans="3:14">
      <c r="C103" s="52" t="s">
        <v>98</v>
      </c>
      <c r="D103" s="52"/>
      <c r="E103" s="52"/>
      <c r="F103" s="52"/>
      <c r="G103" s="93" t="s">
        <v>99</v>
      </c>
    </row>
    <row r="108" spans="3:14">
      <c r="G108" s="62">
        <v>9701275</v>
      </c>
      <c r="H108" s="62">
        <f>G108-G90</f>
        <v>0</v>
      </c>
      <c r="I108" s="100">
        <f>I90/G90</f>
        <v>0.85</v>
      </c>
    </row>
    <row r="109" spans="3:14">
      <c r="G109" s="62">
        <v>8246083.75</v>
      </c>
      <c r="H109" s="62">
        <f>G109-I90</f>
        <v>0</v>
      </c>
    </row>
    <row r="110" spans="3:14">
      <c r="G110" s="62">
        <f>G108-G109</f>
        <v>1455191.25</v>
      </c>
    </row>
  </sheetData>
  <mergeCells count="114">
    <mergeCell ref="H44:H45"/>
    <mergeCell ref="H27:H28"/>
    <mergeCell ref="H67:H68"/>
    <mergeCell ref="G16:G17"/>
    <mergeCell ref="I16:I17"/>
    <mergeCell ref="A89:F89"/>
    <mergeCell ref="C16:C17"/>
    <mergeCell ref="B16:B21"/>
    <mergeCell ref="A16:A21"/>
    <mergeCell ref="A52:F52"/>
    <mergeCell ref="F16:F17"/>
    <mergeCell ref="A55:F55"/>
    <mergeCell ref="A43:F43"/>
    <mergeCell ref="C44:C45"/>
    <mergeCell ref="F44:F45"/>
    <mergeCell ref="G44:G45"/>
    <mergeCell ref="I44:I45"/>
    <mergeCell ref="A44:A46"/>
    <mergeCell ref="B44:B46"/>
    <mergeCell ref="A47:F47"/>
    <mergeCell ref="G27:G28"/>
    <mergeCell ref="I27:I28"/>
    <mergeCell ref="A30:F30"/>
    <mergeCell ref="C39:E39"/>
    <mergeCell ref="C40:C41"/>
    <mergeCell ref="C42:E42"/>
    <mergeCell ref="D40:E40"/>
    <mergeCell ref="D41:E41"/>
    <mergeCell ref="F27:F28"/>
    <mergeCell ref="B69:B71"/>
    <mergeCell ref="C54:E54"/>
    <mergeCell ref="A53:A54"/>
    <mergeCell ref="B53:B54"/>
    <mergeCell ref="A63:F63"/>
    <mergeCell ref="A64:I64"/>
    <mergeCell ref="A65:I65"/>
    <mergeCell ref="C48:C49"/>
    <mergeCell ref="C50:C51"/>
    <mergeCell ref="D50:D51"/>
    <mergeCell ref="E50:E51"/>
    <mergeCell ref="F48:F49"/>
    <mergeCell ref="F50:F51"/>
    <mergeCell ref="G48:G49"/>
    <mergeCell ref="G50:G51"/>
    <mergeCell ref="H48:H49"/>
    <mergeCell ref="C38:E38"/>
    <mergeCell ref="C27:C28"/>
    <mergeCell ref="C29:E29"/>
    <mergeCell ref="C37:E37"/>
    <mergeCell ref="C31:C32"/>
    <mergeCell ref="D31:E31"/>
    <mergeCell ref="D32:E32"/>
    <mergeCell ref="C33:C36"/>
    <mergeCell ref="D33:E33"/>
    <mergeCell ref="D34:E34"/>
    <mergeCell ref="D35:E35"/>
    <mergeCell ref="D36:E36"/>
    <mergeCell ref="G4:I4"/>
    <mergeCell ref="A15:F15"/>
    <mergeCell ref="G10:I10"/>
    <mergeCell ref="G5:I5"/>
    <mergeCell ref="C23:E23"/>
    <mergeCell ref="C24:E24"/>
    <mergeCell ref="C25:E25"/>
    <mergeCell ref="C26:E26"/>
    <mergeCell ref="B12:B14"/>
    <mergeCell ref="A12:A14"/>
    <mergeCell ref="A9:I9"/>
    <mergeCell ref="A22:F22"/>
    <mergeCell ref="A23:A29"/>
    <mergeCell ref="B23:B29"/>
    <mergeCell ref="A6:B7"/>
    <mergeCell ref="C6:E6"/>
    <mergeCell ref="G6:I6"/>
    <mergeCell ref="C7:E7"/>
    <mergeCell ref="G7:I7"/>
    <mergeCell ref="D12:D14"/>
    <mergeCell ref="E12:E14"/>
    <mergeCell ref="H16:H17"/>
    <mergeCell ref="H50:H51"/>
    <mergeCell ref="I48:I49"/>
    <mergeCell ref="I50:I51"/>
    <mergeCell ref="A66:I66"/>
    <mergeCell ref="A57:I57"/>
    <mergeCell ref="A58:I58"/>
    <mergeCell ref="A61:A62"/>
    <mergeCell ref="B61:B62"/>
    <mergeCell ref="C62:E62"/>
    <mergeCell ref="C60:E60"/>
    <mergeCell ref="A56:F56"/>
    <mergeCell ref="A48:A51"/>
    <mergeCell ref="B48:B51"/>
    <mergeCell ref="C53:E53"/>
    <mergeCell ref="I67:I68"/>
    <mergeCell ref="D67:F67"/>
    <mergeCell ref="A67:A68"/>
    <mergeCell ref="B67:B68"/>
    <mergeCell ref="C67:C68"/>
    <mergeCell ref="G67:G68"/>
    <mergeCell ref="A69:A71"/>
    <mergeCell ref="A90:F90"/>
    <mergeCell ref="A72:F72"/>
    <mergeCell ref="A77:F77"/>
    <mergeCell ref="A81:F81"/>
    <mergeCell ref="A85:F85"/>
    <mergeCell ref="A88:F88"/>
    <mergeCell ref="A82:A84"/>
    <mergeCell ref="B82:B84"/>
    <mergeCell ref="A86:A87"/>
    <mergeCell ref="B86:B87"/>
    <mergeCell ref="A73:A76"/>
    <mergeCell ref="B73:B76"/>
    <mergeCell ref="A78:A80"/>
    <mergeCell ref="B78:B80"/>
  </mergeCells>
  <pageMargins left="0.23622047244094491" right="0.23622047244094491" top="0.39370078740157483" bottom="0.39370078740157483" header="0.31496062992125984" footer="0.31496062992125984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Kulikowska Monika</cp:lastModifiedBy>
  <cp:lastPrinted>2019-06-26T08:22:29Z</cp:lastPrinted>
  <dcterms:created xsi:type="dcterms:W3CDTF">2015-09-28T11:49:28Z</dcterms:created>
  <dcterms:modified xsi:type="dcterms:W3CDTF">2019-06-26T08:34:10Z</dcterms:modified>
</cp:coreProperties>
</file>