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5440" windowHeight="15840" tabRatio="272"/>
  </bookViews>
  <sheets>
    <sheet name="Arkusz1" sheetId="1" r:id="rId1"/>
  </sheets>
  <definedNames>
    <definedName name="_xlnm.Print_Titles" localSheetId="0">Arkusz1!$5:$8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57" i="1" l="1"/>
  <c r="N17" i="1"/>
  <c r="N13" i="1"/>
  <c r="N51" i="1" l="1"/>
  <c r="N41" i="1"/>
  <c r="N37" i="1"/>
  <c r="U13" i="1" l="1"/>
  <c r="U37" i="1"/>
  <c r="E37" i="1" s="1"/>
  <c r="M57" i="1"/>
  <c r="U57" i="1" l="1"/>
  <c r="E13" i="1"/>
  <c r="N29" i="1"/>
  <c r="N57" i="1" s="1"/>
  <c r="D44" i="1" l="1"/>
  <c r="D43" i="1"/>
  <c r="D42" i="1"/>
  <c r="E41" i="1" l="1"/>
  <c r="K45" i="1"/>
  <c r="K48" i="1"/>
  <c r="K51" i="1"/>
  <c r="K54" i="1"/>
  <c r="K41" i="1"/>
  <c r="R45" i="1"/>
  <c r="R48" i="1"/>
  <c r="R51" i="1"/>
  <c r="E51" i="1" s="1"/>
  <c r="R54" i="1"/>
  <c r="R41" i="1"/>
  <c r="D49" i="1" l="1"/>
  <c r="E48" i="1" s="1"/>
  <c r="Q57" i="1"/>
  <c r="R57" i="1"/>
  <c r="L57" i="1"/>
  <c r="J57" i="1" l="1"/>
  <c r="K57" i="1"/>
  <c r="H20" i="1" l="1"/>
  <c r="E20" i="1" s="1"/>
  <c r="H23" i="1"/>
  <c r="H17" i="1"/>
  <c r="E17" i="1" s="1"/>
  <c r="G57" i="1"/>
  <c r="F57" i="1"/>
  <c r="H16" i="1"/>
  <c r="H12" i="1"/>
  <c r="E29" i="1"/>
  <c r="E57" i="1" l="1"/>
  <c r="H57" i="1"/>
  <c r="P57" i="1"/>
  <c r="I57" i="1"/>
  <c r="N58" i="1" l="1"/>
  <c r="T58" i="1"/>
  <c r="U58" i="1"/>
  <c r="H58" i="1"/>
  <c r="R58" i="1"/>
  <c r="M58" i="1"/>
  <c r="L58" i="1"/>
  <c r="Q58" i="1"/>
  <c r="K58" i="1"/>
  <c r="J58" i="1"/>
  <c r="G58" i="1"/>
  <c r="S58" i="1"/>
  <c r="P58" i="1"/>
  <c r="I58" i="1"/>
  <c r="F58" i="1"/>
  <c r="L59" i="1" l="1"/>
  <c r="F59" i="1"/>
</calcChain>
</file>

<file path=xl/sharedStrings.xml><?xml version="1.0" encoding="utf-8"?>
<sst xmlns="http://schemas.openxmlformats.org/spreadsheetml/2006/main" count="165" uniqueCount="63">
  <si>
    <t xml:space="preserve"> </t>
  </si>
  <si>
    <t>Lp.</t>
  </si>
  <si>
    <t>Wyszczególnienie kosztów.                                    Rodzaj wydatku</t>
  </si>
  <si>
    <t>Kalkulacja wydatku</t>
  </si>
  <si>
    <t>Kwota wydatku</t>
  </si>
  <si>
    <t>Koszt całkowity</t>
  </si>
  <si>
    <t>Finansowane ze środkow PFRON będących  w dyspozycji Województwa</t>
  </si>
  <si>
    <t>Finansowane  ze środków PFRON otrzymanych  bez pośrednictwa Województwa (SODiR, inne)</t>
  </si>
  <si>
    <t>Finansowane    z innych źródeł (wymienić jakie)</t>
  </si>
  <si>
    <t>Finansowane  ze sprzedaży wyrobów   i usług</t>
  </si>
  <si>
    <t>Finansowane  ze środków Samorządu Województwa</t>
  </si>
  <si>
    <t>1</t>
  </si>
  <si>
    <t>max. 90%</t>
  </si>
  <si>
    <t>§ 8 ust. 1 rozporządzenia w sprawie ZAZ</t>
  </si>
  <si>
    <t>Wynagrodzenia osób niepełnosprawnych zaliczanych do znacznego lub umiarkowanego stopnia niepełnosprawności, do wysokości 100% minimalnego wynagrodzenia, proporcjonalnie do wymiaru czasu pracy określonego w umowie o pracę, stosownie do art. 15 ust. 2 ustawy wraz ze składkami na ubezpieczenia społeczne i zdrowotne należnymi od pracownika</t>
  </si>
  <si>
    <t>Wynagrodzenia personelu zakładu wraz ze składkami na ubezpieczenia społeczne i zdrowotne, należnymi od pracownika</t>
  </si>
  <si>
    <t>Dodatkowe wynagrodzenia roczne, odprawy emerytalne                                                 i pośmiertne oraz nagrody jubileuszowe</t>
  </si>
  <si>
    <t>Składki na ubezpieczenia społeczne należne od pracodawcy oraz składki na FGŚP i FP należne od pracodawcy, naliczone od kwot wymienionych w pkt 1-3</t>
  </si>
  <si>
    <t>Materiały, energia, usługi materialne i usługi niematerialne</t>
  </si>
  <si>
    <t>Transport i dowóz niepełnosprawnych pracowników zakładu</t>
  </si>
  <si>
    <t>Szkolenia osób niepełnosprawnych zaliczonych do znacznego                                               lub umiarkowanego stopnia niepełnosprawności związane                                                   z przygotowaniem ich do pracy na otwartym rynku pracy                                           lub z prowadzoną działalnością wytwórczą lub usługową zakładu</t>
  </si>
  <si>
    <t>Szkolenia personelu zakładu</t>
  </si>
  <si>
    <t>Odpisy na zakładowy fundusz świadczeń socjalnych lub wypłaty świadczeń urlopowych, dokonywane na podstawie odrębnych przepisów</t>
  </si>
  <si>
    <t>Wymiana zamortyzowanych maszyn, urządzeń i wyposażenia niezbędnych do prowadzenia produkcji lub świadczenia usług</t>
  </si>
  <si>
    <t>Wymiana maszyn i urządzeń w związku:                                                                                  a) ze zmianą profilu działalności zakładu,                                                                                       b) z wprowadzeniem ulepszeń technicznych lub technologicznych</t>
  </si>
  <si>
    <t xml:space="preserve">Inne niezbędne do realizacji rehabilitacji, obsługi i prowadzenia działalności wytwórczej lub usługowej                                        </t>
  </si>
  <si>
    <t>§ 8 ust. 2 rozporządzenia w sprawie ZAZ</t>
  </si>
  <si>
    <t>Wynagrodzenia osób niepełnosprawnych zaliczonych do znacznego lub umiarkowanego stopnia niepełnosprawności, obliczanego na podstawie ustalonego w procesie negocjacji procentowego wskaźnika minimalnego wynagrodzenia wraz ze składkami na ubezpieczenia społeczne i zdrowotne należnymi od pracownika</t>
  </si>
  <si>
    <t>14</t>
  </si>
  <si>
    <t>Nagrody i premie dla osób niepełnosprawnych zaliczonych do znacznego lub umiarkowanego stopnia niepełnosprawności w wysokości do 30 % miesięcznego wynagrodzenia, o którym mowa w pkt 13</t>
  </si>
  <si>
    <t>15</t>
  </si>
  <si>
    <t>Składki na ubezpieczenia społeczne należne od pracodawcy  oraz składki na FGŚP i FP należne od pracodawcy, naliczone od kwot wymienionych w pkt 13 i 14</t>
  </si>
  <si>
    <t>16</t>
  </si>
  <si>
    <t>Materiały, energia, usługi materialne i usługi niematerialne, niezbędne  do prowadzenia działalności wytwórczej lub usługowej</t>
  </si>
  <si>
    <t>Naprawy maszyn i urządzeń oraz konieczna wymiana części maszyn i urządzeń niezbędnych do prowadzenia produkcji lub świadczenia usług</t>
  </si>
  <si>
    <t>RAZEM</t>
  </si>
  <si>
    <t>Udział %</t>
  </si>
  <si>
    <t>Finansowane ze środkow PFRON będących  w dyspozycji Województwa          ( po korekcie )</t>
  </si>
  <si>
    <t>Finansowane  ze środków Samorządu Województwa (po korekcie)</t>
  </si>
  <si>
    <t>Propozycja przesunięcia środków PFRON będących w dyzpozycj Województwa</t>
  </si>
  <si>
    <t xml:space="preserve">Propozycja przesunięcia środków Samorządu Województwa </t>
  </si>
  <si>
    <t>x</t>
  </si>
  <si>
    <t xml:space="preserve"> Zmiany w preliminarzu kosztów działania Powiatowego Zakładu  Aktywności Zawodowej w Gryfinie w 2019 roku</t>
  </si>
  <si>
    <t>składki od wynagrodzeń wymienionych w pkt 13.</t>
  </si>
  <si>
    <t>Finansowane ze środków własnych Organizatora (po korekcie)</t>
  </si>
  <si>
    <t xml:space="preserve">Finansowane ze środków własnych Organizatora </t>
  </si>
  <si>
    <t>Propozycja przesunięcia środków własnych Organizatora</t>
  </si>
  <si>
    <t>Propozycja przesunięcia finansowana ze sprzedaży wyrobów   i usług</t>
  </si>
  <si>
    <t>Finansowane  ze sprzedaży wyrobów   i usług 
( po korekcie )</t>
  </si>
  <si>
    <t>Propozycja przesunięcia  środków PFRON otrzymanych  bez pośrednictwa Województwa (SODiR, inne)</t>
  </si>
  <si>
    <t>Finansowane  ze środków PFRON otrzymanych  bez pośrednictwa Województwa (SODiR, inne)
( po korekcie )</t>
  </si>
  <si>
    <t>3 zatrudnionych na 0,55 etatu</t>
  </si>
  <si>
    <t>2250 x 3 osób x 8 m-cy x 0,55 etatu</t>
  </si>
  <si>
    <t>24 zatrudnionych na 0,6 etatu</t>
  </si>
  <si>
    <t>13 zatrudnionych na 0,8 etatu</t>
  </si>
  <si>
    <t>2250 x 13 osób x 12 m-cy x 0,8 etatu</t>
  </si>
  <si>
    <t>699300,00 zł x 20,38%</t>
  </si>
  <si>
    <t>W imieniu Organizatora</t>
  </si>
  <si>
    <t>….................................................................................</t>
  </si>
  <si>
    <t>Załącznik nr 1 do aneksu nr 5 do umowy nr ROPS/127/2018 z dnia 27 września 2018 r.</t>
  </si>
  <si>
    <t>wysokość odpisu za ON ze znacznym i umiarkowanym stopniem niepełnosprawności wynosi 1383,27/etat*26,45 etatów = 36 587,49
wysokość   odpisu   za   personel  wynosi  1185,66/etat * 16 etatów = 18970,56
RAZEM: 55 558,05 zł</t>
  </si>
  <si>
    <t>2250 x 24 osób x 12 m-cy x 0,6 etatu</t>
  </si>
  <si>
    <t>Województwo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</si>
</sst>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#,##0.00&quot; zł&quot;;\-#,##0.00&quot; zł&quot;"/>
    <numFmt numFmtId="166" formatCode="#,#00.00\ [$zł-415];[Red]\-#,#00.00\ [$zł-415]"/>
    <numFmt numFmtId="167" formatCode="#,##0.00\ [$zł-415];[Red]\-#,##0.00\ [$zł-415]"/>
    <numFmt numFmtId="168" formatCode="#,##0.00_ ;\-#,##0.00\ "/>
  </numFmts>
  <fonts count="7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7.5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26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ill="0" applyBorder="0" applyAlignment="0" applyProtection="0"/>
  </cellStyleXfs>
  <cellXfs count="99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49" fontId="1" fillId="2" borderId="0" xfId="0" applyNumberFormat="1" applyFont="1" applyFill="1" applyAlignment="1">
      <alignment horizontal="center"/>
    </xf>
    <xf numFmtId="10" fontId="5" fillId="2" borderId="2" xfId="0" applyNumberFormat="1" applyFont="1" applyFill="1" applyBorder="1" applyAlignment="1">
      <alignment horizontal="center"/>
    </xf>
    <xf numFmtId="0" fontId="0" fillId="0" borderId="0" xfId="0" applyFont="1"/>
    <xf numFmtId="0" fontId="0" fillId="2" borderId="0" xfId="0" applyFont="1" applyFill="1"/>
    <xf numFmtId="165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49" fontId="3" fillId="2" borderId="0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9" fontId="5" fillId="3" borderId="2" xfId="0" applyNumberFormat="1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10" fontId="5" fillId="2" borderId="10" xfId="0" applyNumberFormat="1" applyFont="1" applyFill="1" applyBorder="1" applyAlignment="1">
      <alignment horizontal="center"/>
    </xf>
    <xf numFmtId="165" fontId="5" fillId="3" borderId="2" xfId="1" applyNumberFormat="1" applyFont="1" applyFill="1" applyBorder="1" applyAlignment="1" applyProtection="1">
      <alignment horizontal="center" vertical="center" wrapText="1"/>
    </xf>
    <xf numFmtId="165" fontId="5" fillId="2" borderId="2" xfId="1" applyNumberFormat="1" applyFont="1" applyFill="1" applyBorder="1" applyAlignment="1" applyProtection="1">
      <alignment horizontal="center" vertical="center"/>
    </xf>
    <xf numFmtId="165" fontId="5" fillId="2" borderId="7" xfId="1" applyNumberFormat="1" applyFont="1" applyFill="1" applyBorder="1" applyAlignment="1" applyProtection="1">
      <alignment horizontal="center" vertical="center"/>
    </xf>
    <xf numFmtId="165" fontId="5" fillId="3" borderId="4" xfId="1" applyNumberFormat="1" applyFont="1" applyFill="1" applyBorder="1" applyAlignment="1" applyProtection="1">
      <alignment horizontal="center" vertical="center"/>
    </xf>
    <xf numFmtId="168" fontId="0" fillId="0" borderId="0" xfId="0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4" xfId="0" applyFont="1" applyBorder="1" applyAlignment="1">
      <alignment wrapText="1"/>
    </xf>
    <xf numFmtId="44" fontId="2" fillId="0" borderId="9" xfId="0" applyNumberFormat="1" applyFont="1" applyBorder="1"/>
    <xf numFmtId="0" fontId="2" fillId="0" borderId="0" xfId="0" applyFont="1" applyAlignment="1">
      <alignment wrapText="1"/>
    </xf>
    <xf numFmtId="168" fontId="0" fillId="0" borderId="0" xfId="0" applyNumberFormat="1" applyFont="1"/>
    <xf numFmtId="10" fontId="5" fillId="2" borderId="13" xfId="0" applyNumberFormat="1" applyFont="1" applyFill="1" applyBorder="1" applyAlignment="1">
      <alignment horizontal="center"/>
    </xf>
    <xf numFmtId="10" fontId="5" fillId="2" borderId="24" xfId="0" applyNumberFormat="1" applyFont="1" applyFill="1" applyBorder="1" applyAlignment="1">
      <alignment horizontal="center"/>
    </xf>
    <xf numFmtId="10" fontId="5" fillId="2" borderId="4" xfId="0" applyNumberFormat="1" applyFont="1" applyFill="1" applyBorder="1" applyAlignment="1">
      <alignment horizontal="center"/>
    </xf>
    <xf numFmtId="165" fontId="5" fillId="2" borderId="26" xfId="1" applyNumberFormat="1" applyFont="1" applyFill="1" applyBorder="1" applyAlignment="1" applyProtection="1">
      <alignment horizontal="center" vertical="center"/>
    </xf>
    <xf numFmtId="165" fontId="5" fillId="2" borderId="25" xfId="1" applyNumberFormat="1" applyFont="1" applyFill="1" applyBorder="1" applyAlignment="1" applyProtection="1">
      <alignment horizontal="center" vertical="center"/>
    </xf>
    <xf numFmtId="0" fontId="2" fillId="0" borderId="9" xfId="0" applyFont="1" applyBorder="1" applyAlignment="1">
      <alignment wrapText="1"/>
    </xf>
    <xf numFmtId="165" fontId="2" fillId="2" borderId="4" xfId="1" applyNumberFormat="1" applyFont="1" applyFill="1" applyBorder="1" applyAlignment="1" applyProtection="1">
      <alignment horizontal="center" vertical="center" wrapText="1"/>
    </xf>
    <xf numFmtId="165" fontId="2" fillId="2" borderId="8" xfId="1" applyNumberFormat="1" applyFont="1" applyFill="1" applyBorder="1" applyAlignment="1" applyProtection="1">
      <alignment horizontal="center" vertical="center" wrapText="1"/>
    </xf>
    <xf numFmtId="165" fontId="2" fillId="3" borderId="8" xfId="1" applyNumberFormat="1" applyFont="1" applyFill="1" applyBorder="1" applyAlignment="1" applyProtection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165" fontId="2" fillId="3" borderId="4" xfId="1" applyNumberFormat="1" applyFont="1" applyFill="1" applyBorder="1" applyAlignment="1" applyProtection="1">
      <alignment horizontal="center" vertical="center" wrapText="1"/>
    </xf>
    <xf numFmtId="165" fontId="2" fillId="2" borderId="4" xfId="1" applyNumberFormat="1" applyFont="1" applyFill="1" applyBorder="1" applyAlignment="1" applyProtection="1">
      <alignment horizontal="center" vertical="center" wrapText="1"/>
    </xf>
    <xf numFmtId="165" fontId="2" fillId="2" borderId="8" xfId="1" applyNumberFormat="1" applyFont="1" applyFill="1" applyBorder="1" applyAlignment="1" applyProtection="1">
      <alignment horizontal="center" vertical="center" wrapText="1"/>
    </xf>
    <xf numFmtId="165" fontId="2" fillId="2" borderId="11" xfId="1" applyNumberFormat="1" applyFont="1" applyFill="1" applyBorder="1" applyAlignment="1" applyProtection="1">
      <alignment horizontal="center" vertical="center" wrapText="1"/>
    </xf>
    <xf numFmtId="165" fontId="2" fillId="2" borderId="9" xfId="1" applyNumberFormat="1" applyFont="1" applyFill="1" applyBorder="1" applyAlignment="1" applyProtection="1">
      <alignment horizontal="center" vertical="center" wrapText="1"/>
    </xf>
    <xf numFmtId="10" fontId="5" fillId="2" borderId="22" xfId="0" applyNumberFormat="1" applyFont="1" applyFill="1" applyBorder="1" applyAlignment="1">
      <alignment horizontal="center"/>
    </xf>
    <xf numFmtId="10" fontId="5" fillId="2" borderId="21" xfId="0" applyNumberFormat="1" applyFont="1" applyFill="1" applyBorder="1" applyAlignment="1">
      <alignment horizontal="center"/>
    </xf>
    <xf numFmtId="165" fontId="2" fillId="3" borderId="8" xfId="1" applyNumberFormat="1" applyFont="1" applyFill="1" applyBorder="1" applyAlignment="1" applyProtection="1">
      <alignment horizontal="center" vertical="center" wrapText="1"/>
    </xf>
    <xf numFmtId="165" fontId="2" fillId="3" borderId="11" xfId="1" applyNumberFormat="1" applyFont="1" applyFill="1" applyBorder="1" applyAlignment="1" applyProtection="1">
      <alignment horizontal="center" vertical="center" wrapText="1"/>
    </xf>
    <xf numFmtId="165" fontId="2" fillId="3" borderId="9" xfId="1" applyNumberFormat="1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2" borderId="9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4" fillId="3" borderId="18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4" fillId="3" borderId="20" xfId="0" applyFont="1" applyFill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8" fontId="2" fillId="0" borderId="8" xfId="0" applyNumberFormat="1" applyFont="1" applyBorder="1" applyAlignment="1">
      <alignment vertical="center"/>
    </xf>
    <xf numFmtId="8" fontId="2" fillId="0" borderId="9" xfId="0" applyNumberFormat="1" applyFont="1" applyBorder="1" applyAlignment="1">
      <alignment vertical="center"/>
    </xf>
    <xf numFmtId="10" fontId="2" fillId="0" borderId="8" xfId="0" applyNumberFormat="1" applyFont="1" applyBorder="1" applyAlignment="1">
      <alignment wrapText="1"/>
    </xf>
    <xf numFmtId="10" fontId="2" fillId="0" borderId="9" xfId="0" applyNumberFormat="1" applyFont="1" applyBorder="1" applyAlignment="1">
      <alignment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2" xfId="0" applyFont="1" applyBorder="1" applyAlignment="1">
      <alignment wrapText="1"/>
    </xf>
    <xf numFmtId="165" fontId="2" fillId="3" borderId="4" xfId="1" applyNumberFormat="1" applyFont="1" applyFill="1" applyBorder="1" applyAlignment="1" applyProtection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49" fontId="3" fillId="2" borderId="0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/>
    </xf>
    <xf numFmtId="10" fontId="5" fillId="2" borderId="6" xfId="0" applyNumberFormat="1" applyFont="1" applyFill="1" applyBorder="1" applyAlignment="1">
      <alignment horizontal="center"/>
    </xf>
    <xf numFmtId="10" fontId="5" fillId="2" borderId="23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66"/>
  <sheetViews>
    <sheetView tabSelected="1" zoomScaleNormal="100" workbookViewId="0">
      <pane ySplit="5" topLeftCell="A54" activePane="bottomLeft" state="frozen"/>
      <selection pane="bottomLeft" activeCell="E74" sqref="E74"/>
    </sheetView>
  </sheetViews>
  <sheetFormatPr defaultColWidth="9.140625" defaultRowHeight="12.75" x14ac:dyDescent="0.2"/>
  <cols>
    <col min="1" max="1" width="3.140625" style="1" customWidth="1"/>
    <col min="2" max="2" width="22.140625" style="5" customWidth="1"/>
    <col min="3" max="3" width="16" style="5" customWidth="1"/>
    <col min="4" max="4" width="14" style="5" customWidth="1"/>
    <col min="5" max="5" width="11.85546875" style="5" customWidth="1"/>
    <col min="6" max="13" width="12.7109375" style="5" customWidth="1"/>
    <col min="14" max="14" width="10.140625" style="5" customWidth="1"/>
    <col min="15" max="15" width="11.5703125" style="5" customWidth="1"/>
    <col min="16" max="18" width="12" style="5" customWidth="1"/>
    <col min="19" max="20" width="12.85546875" style="5" customWidth="1"/>
    <col min="21" max="21" width="11.140625" style="5" customWidth="1"/>
    <col min="22" max="22" width="11.28515625" style="5" bestFit="1" customWidth="1"/>
    <col min="23" max="23" width="9.140625" style="5"/>
    <col min="24" max="24" width="12.140625" style="5" customWidth="1"/>
    <col min="25" max="16384" width="9.140625" style="5"/>
  </cols>
  <sheetData>
    <row r="1" spans="1:24" ht="33" customHeight="1" x14ac:dyDescent="0.2">
      <c r="E1" s="5" t="s">
        <v>0</v>
      </c>
      <c r="N1" s="86" t="s">
        <v>59</v>
      </c>
      <c r="O1" s="86"/>
      <c r="P1" s="86"/>
      <c r="Q1" s="86"/>
      <c r="R1" s="86"/>
      <c r="S1" s="86"/>
      <c r="T1" s="10"/>
    </row>
    <row r="2" spans="1:24" ht="15" customHeight="1" x14ac:dyDescent="0.2">
      <c r="O2" s="2"/>
      <c r="P2" s="2"/>
      <c r="Q2" s="28"/>
      <c r="R2" s="28"/>
      <c r="S2" s="2"/>
      <c r="T2" s="2"/>
    </row>
    <row r="3" spans="1:24" ht="20.100000000000001" customHeight="1" x14ac:dyDescent="0.2">
      <c r="A3" s="87" t="s">
        <v>42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11"/>
    </row>
    <row r="4" spans="1:24" ht="9.9499999999999993" customHeight="1" x14ac:dyDescent="0.2">
      <c r="A4" s="3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4" ht="113.25" customHeight="1" x14ac:dyDescent="0.2">
      <c r="A5" s="12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  <c r="G5" s="13" t="s">
        <v>39</v>
      </c>
      <c r="H5" s="13" t="s">
        <v>37</v>
      </c>
      <c r="I5" s="13" t="s">
        <v>7</v>
      </c>
      <c r="J5" s="13" t="s">
        <v>49</v>
      </c>
      <c r="K5" s="13" t="s">
        <v>50</v>
      </c>
      <c r="L5" s="13" t="s">
        <v>45</v>
      </c>
      <c r="M5" s="13" t="s">
        <v>46</v>
      </c>
      <c r="N5" s="13" t="s">
        <v>44</v>
      </c>
      <c r="O5" s="13" t="s">
        <v>8</v>
      </c>
      <c r="P5" s="13" t="s">
        <v>9</v>
      </c>
      <c r="Q5" s="13" t="s">
        <v>47</v>
      </c>
      <c r="R5" s="13" t="s">
        <v>48</v>
      </c>
      <c r="S5" s="13" t="s">
        <v>10</v>
      </c>
      <c r="T5" s="14" t="s">
        <v>40</v>
      </c>
      <c r="U5" s="14" t="s">
        <v>38</v>
      </c>
    </row>
    <row r="6" spans="1:24" ht="9.9499999999999993" customHeight="1" x14ac:dyDescent="0.2">
      <c r="A6" s="15" t="s">
        <v>11</v>
      </c>
      <c r="B6" s="16">
        <v>2</v>
      </c>
      <c r="C6" s="16">
        <v>3</v>
      </c>
      <c r="D6" s="16">
        <v>4</v>
      </c>
      <c r="E6" s="16">
        <v>5</v>
      </c>
      <c r="F6" s="16">
        <v>6</v>
      </c>
      <c r="G6" s="16">
        <v>7</v>
      </c>
      <c r="H6" s="16">
        <v>8</v>
      </c>
      <c r="I6" s="16">
        <v>9</v>
      </c>
      <c r="J6" s="16">
        <v>10</v>
      </c>
      <c r="K6" s="16">
        <v>11</v>
      </c>
      <c r="L6" s="16">
        <v>12</v>
      </c>
      <c r="M6" s="16">
        <v>13</v>
      </c>
      <c r="N6" s="16">
        <v>14</v>
      </c>
      <c r="O6" s="16">
        <v>15</v>
      </c>
      <c r="P6" s="16">
        <v>16</v>
      </c>
      <c r="Q6" s="16">
        <v>17</v>
      </c>
      <c r="R6" s="16">
        <v>18</v>
      </c>
      <c r="S6" s="16">
        <v>19</v>
      </c>
      <c r="T6" s="16">
        <v>20</v>
      </c>
      <c r="U6" s="16">
        <v>21</v>
      </c>
    </row>
    <row r="7" spans="1:24" ht="12" customHeight="1" x14ac:dyDescent="0.2">
      <c r="A7" s="88" t="s">
        <v>12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90"/>
    </row>
    <row r="8" spans="1:24" ht="12.95" customHeight="1" x14ac:dyDescent="0.2">
      <c r="A8" s="91" t="s">
        <v>13</v>
      </c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3"/>
    </row>
    <row r="9" spans="1:24" ht="66" customHeight="1" x14ac:dyDescent="0.2">
      <c r="A9" s="62">
        <v>1</v>
      </c>
      <c r="B9" s="65" t="s">
        <v>14</v>
      </c>
      <c r="C9" s="66"/>
      <c r="D9" s="67"/>
      <c r="E9" s="84">
        <v>0</v>
      </c>
      <c r="F9" s="41">
        <v>0</v>
      </c>
      <c r="G9" s="47">
        <v>0</v>
      </c>
      <c r="H9" s="84">
        <v>0</v>
      </c>
      <c r="I9" s="41" t="s">
        <v>41</v>
      </c>
      <c r="J9" s="41" t="s">
        <v>41</v>
      </c>
      <c r="K9" s="41" t="s">
        <v>41</v>
      </c>
      <c r="L9" s="41">
        <v>0</v>
      </c>
      <c r="M9" s="41">
        <v>0</v>
      </c>
      <c r="N9" s="41">
        <v>0</v>
      </c>
      <c r="O9" s="41">
        <v>0</v>
      </c>
      <c r="P9" s="41" t="s">
        <v>41</v>
      </c>
      <c r="Q9" s="42" t="s">
        <v>41</v>
      </c>
      <c r="R9" s="42" t="s">
        <v>41</v>
      </c>
      <c r="S9" s="41">
        <v>0</v>
      </c>
      <c r="T9" s="47">
        <v>0</v>
      </c>
      <c r="U9" s="47">
        <v>0</v>
      </c>
    </row>
    <row r="10" spans="1:24" ht="10.5" customHeight="1" x14ac:dyDescent="0.2">
      <c r="A10" s="63"/>
      <c r="B10" s="68"/>
      <c r="C10" s="69"/>
      <c r="D10" s="70"/>
      <c r="E10" s="84"/>
      <c r="F10" s="41"/>
      <c r="G10" s="48"/>
      <c r="H10" s="84"/>
      <c r="I10" s="41"/>
      <c r="J10" s="41"/>
      <c r="K10" s="41"/>
      <c r="L10" s="41"/>
      <c r="M10" s="41"/>
      <c r="N10" s="41"/>
      <c r="O10" s="41"/>
      <c r="P10" s="41"/>
      <c r="Q10" s="43"/>
      <c r="R10" s="43"/>
      <c r="S10" s="41"/>
      <c r="T10" s="48"/>
      <c r="U10" s="48"/>
    </row>
    <row r="11" spans="1:24" x14ac:dyDescent="0.2">
      <c r="A11" s="63"/>
      <c r="B11" s="71"/>
      <c r="C11" s="72"/>
      <c r="D11" s="73"/>
      <c r="E11" s="84"/>
      <c r="F11" s="41"/>
      <c r="G11" s="48"/>
      <c r="H11" s="84"/>
      <c r="I11" s="41"/>
      <c r="J11" s="41"/>
      <c r="K11" s="41"/>
      <c r="L11" s="41"/>
      <c r="M11" s="41"/>
      <c r="N11" s="41"/>
      <c r="O11" s="41"/>
      <c r="P11" s="41"/>
      <c r="Q11" s="44"/>
      <c r="R11" s="44"/>
      <c r="S11" s="41"/>
      <c r="T11" s="48"/>
      <c r="U11" s="48"/>
    </row>
    <row r="12" spans="1:24" ht="42" customHeight="1" x14ac:dyDescent="0.2">
      <c r="A12" s="39">
        <v>2</v>
      </c>
      <c r="B12" s="65" t="s">
        <v>15</v>
      </c>
      <c r="C12" s="66"/>
      <c r="D12" s="67"/>
      <c r="E12" s="40">
        <v>806400</v>
      </c>
      <c r="F12" s="36">
        <v>619313.19999999995</v>
      </c>
      <c r="G12" s="38">
        <v>0</v>
      </c>
      <c r="H12" s="40">
        <f>F12+G12</f>
        <v>619313.19999999995</v>
      </c>
      <c r="I12" s="36" t="s">
        <v>41</v>
      </c>
      <c r="J12" s="37" t="s">
        <v>41</v>
      </c>
      <c r="K12" s="37" t="s">
        <v>41</v>
      </c>
      <c r="L12" s="37">
        <v>90623.8</v>
      </c>
      <c r="M12" s="37">
        <v>0</v>
      </c>
      <c r="N12" s="36">
        <v>90623.8</v>
      </c>
      <c r="O12" s="36">
        <v>0</v>
      </c>
      <c r="P12" s="36" t="s">
        <v>41</v>
      </c>
      <c r="Q12" s="37" t="s">
        <v>41</v>
      </c>
      <c r="R12" s="37" t="s">
        <v>41</v>
      </c>
      <c r="S12" s="36">
        <v>96463</v>
      </c>
      <c r="T12" s="38">
        <v>0</v>
      </c>
      <c r="U12" s="38">
        <v>96463</v>
      </c>
      <c r="V12" s="29"/>
      <c r="X12" s="29"/>
    </row>
    <row r="13" spans="1:24" ht="11.25" customHeight="1" x14ac:dyDescent="0.2">
      <c r="A13" s="62">
        <v>3</v>
      </c>
      <c r="B13" s="65" t="s">
        <v>16</v>
      </c>
      <c r="C13" s="66"/>
      <c r="D13" s="67"/>
      <c r="E13" s="84">
        <f>U13+N13</f>
        <v>13300</v>
      </c>
      <c r="F13" s="41">
        <v>0</v>
      </c>
      <c r="G13" s="47">
        <v>0</v>
      </c>
      <c r="H13" s="84">
        <v>0</v>
      </c>
      <c r="I13" s="41" t="s">
        <v>41</v>
      </c>
      <c r="J13" s="42" t="s">
        <v>41</v>
      </c>
      <c r="K13" s="42" t="s">
        <v>41</v>
      </c>
      <c r="L13" s="41">
        <v>0</v>
      </c>
      <c r="M13" s="41">
        <v>5700</v>
      </c>
      <c r="N13" s="41">
        <f>L13+M13</f>
        <v>5700</v>
      </c>
      <c r="O13" s="41">
        <v>0</v>
      </c>
      <c r="P13" s="41" t="s">
        <v>41</v>
      </c>
      <c r="Q13" s="42" t="s">
        <v>41</v>
      </c>
      <c r="R13" s="42" t="s">
        <v>41</v>
      </c>
      <c r="S13" s="41">
        <v>4000</v>
      </c>
      <c r="T13" s="47">
        <v>3600</v>
      </c>
      <c r="U13" s="47">
        <f>T13+S13</f>
        <v>7600</v>
      </c>
      <c r="V13" s="29"/>
    </row>
    <row r="14" spans="1:24" ht="10.5" customHeight="1" x14ac:dyDescent="0.2">
      <c r="A14" s="63"/>
      <c r="B14" s="68"/>
      <c r="C14" s="69"/>
      <c r="D14" s="70"/>
      <c r="E14" s="84"/>
      <c r="F14" s="41"/>
      <c r="G14" s="48"/>
      <c r="H14" s="84"/>
      <c r="I14" s="41"/>
      <c r="J14" s="43"/>
      <c r="K14" s="43"/>
      <c r="L14" s="41"/>
      <c r="M14" s="41"/>
      <c r="N14" s="41"/>
      <c r="O14" s="41"/>
      <c r="P14" s="41"/>
      <c r="Q14" s="43"/>
      <c r="R14" s="43"/>
      <c r="S14" s="41"/>
      <c r="T14" s="48"/>
      <c r="U14" s="48"/>
      <c r="V14" s="29"/>
    </row>
    <row r="15" spans="1:24" ht="10.5" customHeight="1" x14ac:dyDescent="0.2">
      <c r="A15" s="64"/>
      <c r="B15" s="71"/>
      <c r="C15" s="72"/>
      <c r="D15" s="73"/>
      <c r="E15" s="84"/>
      <c r="F15" s="41"/>
      <c r="G15" s="49"/>
      <c r="H15" s="84"/>
      <c r="I15" s="41"/>
      <c r="J15" s="44"/>
      <c r="K15" s="44"/>
      <c r="L15" s="41"/>
      <c r="M15" s="41"/>
      <c r="N15" s="41"/>
      <c r="O15" s="41"/>
      <c r="P15" s="41"/>
      <c r="Q15" s="44"/>
      <c r="R15" s="44"/>
      <c r="S15" s="41"/>
      <c r="T15" s="49"/>
      <c r="U15" s="49"/>
      <c r="V15" s="29"/>
    </row>
    <row r="16" spans="1:24" ht="44.25" customHeight="1" x14ac:dyDescent="0.2">
      <c r="A16" s="39">
        <v>4</v>
      </c>
      <c r="B16" s="65" t="s">
        <v>17</v>
      </c>
      <c r="C16" s="66"/>
      <c r="D16" s="67"/>
      <c r="E16" s="40">
        <v>165150.72</v>
      </c>
      <c r="F16" s="36">
        <v>126921.63</v>
      </c>
      <c r="G16" s="38">
        <v>0</v>
      </c>
      <c r="H16" s="40">
        <f>F16+G16</f>
        <v>126921.63</v>
      </c>
      <c r="I16" s="36" t="s">
        <v>41</v>
      </c>
      <c r="J16" s="37" t="s">
        <v>41</v>
      </c>
      <c r="K16" s="37" t="s">
        <v>41</v>
      </c>
      <c r="L16" s="37">
        <v>21713.09</v>
      </c>
      <c r="M16" s="37">
        <v>0</v>
      </c>
      <c r="N16" s="36">
        <v>21713.09</v>
      </c>
      <c r="O16" s="36">
        <v>0</v>
      </c>
      <c r="P16" s="36" t="s">
        <v>41</v>
      </c>
      <c r="Q16" s="37" t="s">
        <v>41</v>
      </c>
      <c r="R16" s="37" t="s">
        <v>41</v>
      </c>
      <c r="S16" s="36">
        <v>16516</v>
      </c>
      <c r="T16" s="38">
        <v>0</v>
      </c>
      <c r="U16" s="38">
        <v>16516</v>
      </c>
      <c r="V16" s="29"/>
      <c r="X16" s="29"/>
    </row>
    <row r="17" spans="1:24" ht="5.25" customHeight="1" x14ac:dyDescent="0.2">
      <c r="A17" s="62">
        <v>5</v>
      </c>
      <c r="B17" s="65" t="s">
        <v>18</v>
      </c>
      <c r="C17" s="66"/>
      <c r="D17" s="67"/>
      <c r="E17" s="84">
        <f>H17+N17+U17</f>
        <v>169107.16999999998</v>
      </c>
      <c r="F17" s="41">
        <v>95931.17</v>
      </c>
      <c r="G17" s="47">
        <v>0</v>
      </c>
      <c r="H17" s="84">
        <f>F17+G17</f>
        <v>95931.17</v>
      </c>
      <c r="I17" s="41" t="s">
        <v>41</v>
      </c>
      <c r="J17" s="42" t="s">
        <v>41</v>
      </c>
      <c r="K17" s="42" t="s">
        <v>41</v>
      </c>
      <c r="L17" s="41">
        <v>7278</v>
      </c>
      <c r="M17" s="41">
        <v>50000</v>
      </c>
      <c r="N17" s="41">
        <f>M17+L17</f>
        <v>57278</v>
      </c>
      <c r="O17" s="41">
        <v>0</v>
      </c>
      <c r="P17" s="41" t="s">
        <v>41</v>
      </c>
      <c r="Q17" s="42" t="s">
        <v>41</v>
      </c>
      <c r="R17" s="42" t="s">
        <v>41</v>
      </c>
      <c r="S17" s="85">
        <v>15898</v>
      </c>
      <c r="T17" s="47">
        <v>0</v>
      </c>
      <c r="U17" s="47">
        <v>15898</v>
      </c>
      <c r="V17" s="29"/>
      <c r="X17" s="7"/>
    </row>
    <row r="18" spans="1:24" ht="10.5" customHeight="1" x14ac:dyDescent="0.2">
      <c r="A18" s="63"/>
      <c r="B18" s="68"/>
      <c r="C18" s="69"/>
      <c r="D18" s="70"/>
      <c r="E18" s="84"/>
      <c r="F18" s="41"/>
      <c r="G18" s="48"/>
      <c r="H18" s="84"/>
      <c r="I18" s="41"/>
      <c r="J18" s="43"/>
      <c r="K18" s="43"/>
      <c r="L18" s="41"/>
      <c r="M18" s="41"/>
      <c r="N18" s="41"/>
      <c r="O18" s="41"/>
      <c r="P18" s="41"/>
      <c r="Q18" s="43"/>
      <c r="R18" s="43"/>
      <c r="S18" s="85"/>
      <c r="T18" s="48"/>
      <c r="U18" s="48"/>
      <c r="V18" s="29"/>
      <c r="X18" s="7"/>
    </row>
    <row r="19" spans="1:24" ht="10.5" customHeight="1" x14ac:dyDescent="0.2">
      <c r="A19" s="64"/>
      <c r="B19" s="71"/>
      <c r="C19" s="72"/>
      <c r="D19" s="73"/>
      <c r="E19" s="84"/>
      <c r="F19" s="41"/>
      <c r="G19" s="49"/>
      <c r="H19" s="84"/>
      <c r="I19" s="41"/>
      <c r="J19" s="44"/>
      <c r="K19" s="44"/>
      <c r="L19" s="41"/>
      <c r="M19" s="41"/>
      <c r="N19" s="41"/>
      <c r="O19" s="41"/>
      <c r="P19" s="41"/>
      <c r="Q19" s="44"/>
      <c r="R19" s="44"/>
      <c r="S19" s="85"/>
      <c r="T19" s="49"/>
      <c r="U19" s="49"/>
      <c r="V19" s="29"/>
      <c r="X19" s="7"/>
    </row>
    <row r="20" spans="1:24" ht="8.25" customHeight="1" x14ac:dyDescent="0.2">
      <c r="A20" s="62">
        <v>6</v>
      </c>
      <c r="B20" s="65" t="s">
        <v>19</v>
      </c>
      <c r="C20" s="66"/>
      <c r="D20" s="67"/>
      <c r="E20" s="84">
        <f>H20+N20+U20</f>
        <v>36632</v>
      </c>
      <c r="F20" s="41">
        <v>15834</v>
      </c>
      <c r="G20" s="47">
        <v>0</v>
      </c>
      <c r="H20" s="84">
        <f t="shared" ref="H20" si="0">F20+G20</f>
        <v>15834</v>
      </c>
      <c r="I20" s="41" t="s">
        <v>41</v>
      </c>
      <c r="J20" s="42" t="s">
        <v>41</v>
      </c>
      <c r="K20" s="42" t="s">
        <v>41</v>
      </c>
      <c r="L20" s="41">
        <v>10000</v>
      </c>
      <c r="M20" s="41">
        <v>0</v>
      </c>
      <c r="N20" s="41">
        <v>10000</v>
      </c>
      <c r="O20" s="41">
        <v>0</v>
      </c>
      <c r="P20" s="41" t="s">
        <v>41</v>
      </c>
      <c r="Q20" s="42" t="s">
        <v>41</v>
      </c>
      <c r="R20" s="42" t="s">
        <v>41</v>
      </c>
      <c r="S20" s="41">
        <v>10798</v>
      </c>
      <c r="T20" s="47">
        <v>0</v>
      </c>
      <c r="U20" s="47">
        <v>10798</v>
      </c>
      <c r="V20" s="29"/>
    </row>
    <row r="21" spans="1:24" ht="10.5" customHeight="1" x14ac:dyDescent="0.2">
      <c r="A21" s="63"/>
      <c r="B21" s="68"/>
      <c r="C21" s="69"/>
      <c r="D21" s="70"/>
      <c r="E21" s="84"/>
      <c r="F21" s="41"/>
      <c r="G21" s="48"/>
      <c r="H21" s="84"/>
      <c r="I21" s="41"/>
      <c r="J21" s="43"/>
      <c r="K21" s="43"/>
      <c r="L21" s="41"/>
      <c r="M21" s="41"/>
      <c r="N21" s="41"/>
      <c r="O21" s="41"/>
      <c r="P21" s="41"/>
      <c r="Q21" s="43"/>
      <c r="R21" s="43"/>
      <c r="S21" s="41"/>
      <c r="T21" s="48"/>
      <c r="U21" s="48"/>
      <c r="V21" s="29"/>
    </row>
    <row r="22" spans="1:24" ht="10.5" customHeight="1" x14ac:dyDescent="0.2">
      <c r="A22" s="64"/>
      <c r="B22" s="71"/>
      <c r="C22" s="72"/>
      <c r="D22" s="73"/>
      <c r="E22" s="84"/>
      <c r="F22" s="41"/>
      <c r="G22" s="49"/>
      <c r="H22" s="84"/>
      <c r="I22" s="41"/>
      <c r="J22" s="44"/>
      <c r="K22" s="44"/>
      <c r="L22" s="41"/>
      <c r="M22" s="41"/>
      <c r="N22" s="41"/>
      <c r="O22" s="41"/>
      <c r="P22" s="41"/>
      <c r="Q22" s="44"/>
      <c r="R22" s="44"/>
      <c r="S22" s="41"/>
      <c r="T22" s="49"/>
      <c r="U22" s="49"/>
      <c r="V22" s="29"/>
    </row>
    <row r="23" spans="1:24" ht="27.75" customHeight="1" x14ac:dyDescent="0.2">
      <c r="A23" s="62">
        <v>7</v>
      </c>
      <c r="B23" s="65" t="s">
        <v>20</v>
      </c>
      <c r="C23" s="66"/>
      <c r="D23" s="67"/>
      <c r="E23" s="84">
        <v>20000</v>
      </c>
      <c r="F23" s="41">
        <v>0</v>
      </c>
      <c r="G23" s="47">
        <v>0</v>
      </c>
      <c r="H23" s="84">
        <f t="shared" ref="H23" si="1">F23+G23</f>
        <v>0</v>
      </c>
      <c r="I23" s="41" t="s">
        <v>41</v>
      </c>
      <c r="J23" s="42" t="s">
        <v>41</v>
      </c>
      <c r="K23" s="42" t="s">
        <v>41</v>
      </c>
      <c r="L23" s="41">
        <v>0</v>
      </c>
      <c r="M23" s="41">
        <v>0</v>
      </c>
      <c r="N23" s="41">
        <v>0</v>
      </c>
      <c r="O23" s="41">
        <v>0</v>
      </c>
      <c r="P23" s="41" t="s">
        <v>41</v>
      </c>
      <c r="Q23" s="42" t="s">
        <v>41</v>
      </c>
      <c r="R23" s="42" t="s">
        <v>41</v>
      </c>
      <c r="S23" s="41">
        <v>20000</v>
      </c>
      <c r="T23" s="47">
        <v>0</v>
      </c>
      <c r="U23" s="47">
        <v>20000</v>
      </c>
      <c r="V23" s="29"/>
    </row>
    <row r="24" spans="1:24" ht="10.5" customHeight="1" x14ac:dyDescent="0.2">
      <c r="A24" s="63"/>
      <c r="B24" s="68"/>
      <c r="C24" s="69"/>
      <c r="D24" s="70"/>
      <c r="E24" s="84"/>
      <c r="F24" s="41"/>
      <c r="G24" s="48"/>
      <c r="H24" s="84"/>
      <c r="I24" s="41"/>
      <c r="J24" s="43"/>
      <c r="K24" s="43"/>
      <c r="L24" s="41"/>
      <c r="M24" s="41"/>
      <c r="N24" s="41"/>
      <c r="O24" s="41"/>
      <c r="P24" s="41"/>
      <c r="Q24" s="43"/>
      <c r="R24" s="43"/>
      <c r="S24" s="41"/>
      <c r="T24" s="48"/>
      <c r="U24" s="48"/>
      <c r="V24" s="29"/>
    </row>
    <row r="25" spans="1:24" ht="10.5" customHeight="1" x14ac:dyDescent="0.2">
      <c r="A25" s="64"/>
      <c r="B25" s="71"/>
      <c r="C25" s="72"/>
      <c r="D25" s="73"/>
      <c r="E25" s="84"/>
      <c r="F25" s="41"/>
      <c r="G25" s="49"/>
      <c r="H25" s="84"/>
      <c r="I25" s="41"/>
      <c r="J25" s="44"/>
      <c r="K25" s="44"/>
      <c r="L25" s="41"/>
      <c r="M25" s="41"/>
      <c r="N25" s="41"/>
      <c r="O25" s="41"/>
      <c r="P25" s="41"/>
      <c r="Q25" s="44"/>
      <c r="R25" s="44"/>
      <c r="S25" s="41"/>
      <c r="T25" s="49"/>
      <c r="U25" s="49"/>
      <c r="V25" s="29"/>
    </row>
    <row r="26" spans="1:24" ht="8.25" customHeight="1" x14ac:dyDescent="0.2">
      <c r="A26" s="62">
        <v>8</v>
      </c>
      <c r="B26" s="65" t="s">
        <v>21</v>
      </c>
      <c r="C26" s="66"/>
      <c r="D26" s="67"/>
      <c r="E26" s="84">
        <v>20000</v>
      </c>
      <c r="F26" s="41">
        <v>0</v>
      </c>
      <c r="G26" s="47">
        <v>0</v>
      </c>
      <c r="H26" s="84">
        <v>0</v>
      </c>
      <c r="I26" s="41" t="s">
        <v>41</v>
      </c>
      <c r="J26" s="42" t="s">
        <v>41</v>
      </c>
      <c r="K26" s="42" t="s">
        <v>41</v>
      </c>
      <c r="L26" s="41">
        <v>0</v>
      </c>
      <c r="M26" s="41">
        <v>0</v>
      </c>
      <c r="N26" s="41">
        <v>0</v>
      </c>
      <c r="O26" s="41">
        <v>0</v>
      </c>
      <c r="P26" s="41" t="s">
        <v>41</v>
      </c>
      <c r="Q26" s="42" t="s">
        <v>41</v>
      </c>
      <c r="R26" s="42" t="s">
        <v>41</v>
      </c>
      <c r="S26" s="41">
        <v>20000</v>
      </c>
      <c r="T26" s="47">
        <v>0</v>
      </c>
      <c r="U26" s="47">
        <v>20000</v>
      </c>
      <c r="V26" s="29"/>
    </row>
    <row r="27" spans="1:24" ht="10.5" customHeight="1" x14ac:dyDescent="0.2">
      <c r="A27" s="63"/>
      <c r="B27" s="68"/>
      <c r="C27" s="69"/>
      <c r="D27" s="70"/>
      <c r="E27" s="84"/>
      <c r="F27" s="41"/>
      <c r="G27" s="48"/>
      <c r="H27" s="84"/>
      <c r="I27" s="41"/>
      <c r="J27" s="43"/>
      <c r="K27" s="43"/>
      <c r="L27" s="41"/>
      <c r="M27" s="41"/>
      <c r="N27" s="41"/>
      <c r="O27" s="41"/>
      <c r="P27" s="41"/>
      <c r="Q27" s="43"/>
      <c r="R27" s="43"/>
      <c r="S27" s="41"/>
      <c r="T27" s="48"/>
      <c r="U27" s="48"/>
      <c r="V27" s="29"/>
    </row>
    <row r="28" spans="1:24" ht="10.5" customHeight="1" x14ac:dyDescent="0.2">
      <c r="A28" s="64"/>
      <c r="B28" s="71"/>
      <c r="C28" s="72"/>
      <c r="D28" s="73"/>
      <c r="E28" s="84"/>
      <c r="F28" s="41"/>
      <c r="G28" s="49"/>
      <c r="H28" s="84"/>
      <c r="I28" s="41"/>
      <c r="J28" s="44"/>
      <c r="K28" s="44"/>
      <c r="L28" s="41"/>
      <c r="M28" s="41"/>
      <c r="N28" s="41"/>
      <c r="O28" s="41"/>
      <c r="P28" s="41"/>
      <c r="Q28" s="44"/>
      <c r="R28" s="44"/>
      <c r="S28" s="41"/>
      <c r="T28" s="49"/>
      <c r="U28" s="49"/>
      <c r="V28" s="29"/>
    </row>
    <row r="29" spans="1:24" ht="34.5" customHeight="1" x14ac:dyDescent="0.2">
      <c r="A29" s="62">
        <v>9</v>
      </c>
      <c r="B29" s="65" t="s">
        <v>22</v>
      </c>
      <c r="C29" s="66"/>
      <c r="D29" s="67"/>
      <c r="E29" s="84">
        <f>N29+S29</f>
        <v>55558.05</v>
      </c>
      <c r="F29" s="41">
        <v>0</v>
      </c>
      <c r="G29" s="47">
        <v>0</v>
      </c>
      <c r="H29" s="84">
        <v>0</v>
      </c>
      <c r="I29" s="41" t="s">
        <v>41</v>
      </c>
      <c r="J29" s="42" t="s">
        <v>41</v>
      </c>
      <c r="K29" s="42" t="s">
        <v>41</v>
      </c>
      <c r="L29" s="42">
        <v>3958.05</v>
      </c>
      <c r="M29" s="42">
        <v>0</v>
      </c>
      <c r="N29" s="41">
        <f>L29+M29</f>
        <v>3958.05</v>
      </c>
      <c r="O29" s="41">
        <v>0</v>
      </c>
      <c r="P29" s="41" t="s">
        <v>41</v>
      </c>
      <c r="Q29" s="42" t="s">
        <v>41</v>
      </c>
      <c r="R29" s="42" t="s">
        <v>41</v>
      </c>
      <c r="S29" s="41">
        <v>51600</v>
      </c>
      <c r="T29" s="47">
        <v>0</v>
      </c>
      <c r="U29" s="47">
        <v>51600</v>
      </c>
      <c r="V29" s="29"/>
    </row>
    <row r="30" spans="1:24" ht="55.5" customHeight="1" x14ac:dyDescent="0.2">
      <c r="A30" s="63"/>
      <c r="B30" s="81" t="s">
        <v>60</v>
      </c>
      <c r="C30" s="82"/>
      <c r="D30" s="83"/>
      <c r="E30" s="84"/>
      <c r="F30" s="41"/>
      <c r="G30" s="48"/>
      <c r="H30" s="84"/>
      <c r="I30" s="41"/>
      <c r="J30" s="43"/>
      <c r="K30" s="43"/>
      <c r="L30" s="43"/>
      <c r="M30" s="43"/>
      <c r="N30" s="41"/>
      <c r="O30" s="41"/>
      <c r="P30" s="41"/>
      <c r="Q30" s="43"/>
      <c r="R30" s="43"/>
      <c r="S30" s="41"/>
      <c r="T30" s="48"/>
      <c r="U30" s="48"/>
      <c r="V30" s="29"/>
    </row>
    <row r="31" spans="1:24" ht="11.25" customHeight="1" x14ac:dyDescent="0.2">
      <c r="A31" s="62">
        <v>10</v>
      </c>
      <c r="B31" s="65" t="s">
        <v>23</v>
      </c>
      <c r="C31" s="66"/>
      <c r="D31" s="67"/>
      <c r="E31" s="47">
        <v>0</v>
      </c>
      <c r="F31" s="42">
        <v>0</v>
      </c>
      <c r="G31" s="47">
        <v>0</v>
      </c>
      <c r="H31" s="47">
        <v>0</v>
      </c>
      <c r="I31" s="42" t="s">
        <v>41</v>
      </c>
      <c r="J31" s="42" t="s">
        <v>41</v>
      </c>
      <c r="K31" s="42" t="s">
        <v>41</v>
      </c>
      <c r="L31" s="42">
        <v>0</v>
      </c>
      <c r="M31" s="42">
        <v>0</v>
      </c>
      <c r="N31" s="42">
        <v>0</v>
      </c>
      <c r="O31" s="42">
        <v>0</v>
      </c>
      <c r="P31" s="42" t="s">
        <v>41</v>
      </c>
      <c r="Q31" s="42" t="s">
        <v>41</v>
      </c>
      <c r="R31" s="42" t="s">
        <v>41</v>
      </c>
      <c r="S31" s="42">
        <v>0</v>
      </c>
      <c r="T31" s="47">
        <v>0</v>
      </c>
      <c r="U31" s="47">
        <v>0</v>
      </c>
      <c r="V31" s="29"/>
    </row>
    <row r="32" spans="1:24" ht="10.5" customHeight="1" x14ac:dyDescent="0.2">
      <c r="A32" s="63"/>
      <c r="B32" s="68"/>
      <c r="C32" s="69"/>
      <c r="D32" s="70"/>
      <c r="E32" s="48"/>
      <c r="F32" s="43"/>
      <c r="G32" s="48"/>
      <c r="H32" s="48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8"/>
      <c r="U32" s="48"/>
      <c r="V32" s="29"/>
    </row>
    <row r="33" spans="1:23" ht="10.5" customHeight="1" x14ac:dyDescent="0.2">
      <c r="A33" s="64"/>
      <c r="B33" s="71"/>
      <c r="C33" s="72"/>
      <c r="D33" s="73"/>
      <c r="E33" s="49"/>
      <c r="F33" s="44"/>
      <c r="G33" s="49"/>
      <c r="H33" s="49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9"/>
      <c r="U33" s="49"/>
      <c r="V33" s="29"/>
    </row>
    <row r="34" spans="1:23" ht="18" customHeight="1" x14ac:dyDescent="0.2">
      <c r="A34" s="62">
        <v>11</v>
      </c>
      <c r="B34" s="65" t="s">
        <v>24</v>
      </c>
      <c r="C34" s="66"/>
      <c r="D34" s="67"/>
      <c r="E34" s="47">
        <v>0</v>
      </c>
      <c r="F34" s="42">
        <v>0</v>
      </c>
      <c r="G34" s="47">
        <v>0</v>
      </c>
      <c r="H34" s="47">
        <v>0</v>
      </c>
      <c r="I34" s="42" t="s">
        <v>41</v>
      </c>
      <c r="J34" s="42" t="s">
        <v>41</v>
      </c>
      <c r="K34" s="42" t="s">
        <v>41</v>
      </c>
      <c r="L34" s="42">
        <v>0</v>
      </c>
      <c r="M34" s="42">
        <v>0</v>
      </c>
      <c r="N34" s="42">
        <v>0</v>
      </c>
      <c r="O34" s="42">
        <v>0</v>
      </c>
      <c r="P34" s="42" t="s">
        <v>41</v>
      </c>
      <c r="Q34" s="42" t="s">
        <v>41</v>
      </c>
      <c r="R34" s="42" t="s">
        <v>41</v>
      </c>
      <c r="S34" s="42">
        <v>0</v>
      </c>
      <c r="T34" s="47">
        <v>0</v>
      </c>
      <c r="U34" s="47">
        <v>0</v>
      </c>
      <c r="V34" s="29"/>
    </row>
    <row r="35" spans="1:23" ht="10.5" customHeight="1" x14ac:dyDescent="0.2">
      <c r="A35" s="63"/>
      <c r="B35" s="68"/>
      <c r="C35" s="69"/>
      <c r="D35" s="70"/>
      <c r="E35" s="48"/>
      <c r="F35" s="43"/>
      <c r="G35" s="48"/>
      <c r="H35" s="48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8"/>
      <c r="U35" s="48"/>
      <c r="V35" s="29"/>
    </row>
    <row r="36" spans="1:23" ht="10.5" customHeight="1" x14ac:dyDescent="0.2">
      <c r="A36" s="64"/>
      <c r="B36" s="71"/>
      <c r="C36" s="72"/>
      <c r="D36" s="73"/>
      <c r="E36" s="49"/>
      <c r="F36" s="44"/>
      <c r="G36" s="49"/>
      <c r="H36" s="49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9"/>
      <c r="U36" s="49"/>
      <c r="V36" s="29"/>
    </row>
    <row r="37" spans="1:23" ht="18" customHeight="1" x14ac:dyDescent="0.2">
      <c r="A37" s="62">
        <v>12</v>
      </c>
      <c r="B37" s="65" t="s">
        <v>25</v>
      </c>
      <c r="C37" s="66"/>
      <c r="D37" s="67"/>
      <c r="E37" s="47">
        <f>N37+U37</f>
        <v>159225.06</v>
      </c>
      <c r="F37" s="42">
        <v>0</v>
      </c>
      <c r="G37" s="47">
        <v>0</v>
      </c>
      <c r="H37" s="47">
        <v>0</v>
      </c>
      <c r="I37" s="42" t="s">
        <v>41</v>
      </c>
      <c r="J37" s="42" t="s">
        <v>41</v>
      </c>
      <c r="K37" s="42" t="s">
        <v>41</v>
      </c>
      <c r="L37" s="42">
        <v>12902</v>
      </c>
      <c r="M37" s="42">
        <v>97825.06</v>
      </c>
      <c r="N37" s="42">
        <f>L37+M37</f>
        <v>110727.06</v>
      </c>
      <c r="O37" s="42">
        <v>0</v>
      </c>
      <c r="P37" s="42" t="s">
        <v>41</v>
      </c>
      <c r="Q37" s="42" t="s">
        <v>41</v>
      </c>
      <c r="R37" s="42" t="s">
        <v>41</v>
      </c>
      <c r="S37" s="42">
        <v>7098</v>
      </c>
      <c r="T37" s="47">
        <v>41400</v>
      </c>
      <c r="U37" s="47">
        <f>S37+T37</f>
        <v>48498</v>
      </c>
      <c r="V37" s="29"/>
    </row>
    <row r="38" spans="1:23" ht="10.5" customHeight="1" x14ac:dyDescent="0.2">
      <c r="A38" s="63"/>
      <c r="B38" s="68"/>
      <c r="C38" s="69"/>
      <c r="D38" s="70"/>
      <c r="E38" s="48"/>
      <c r="F38" s="43"/>
      <c r="G38" s="48"/>
      <c r="H38" s="48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8"/>
      <c r="U38" s="48"/>
      <c r="V38" s="29"/>
    </row>
    <row r="39" spans="1:23" ht="10.5" customHeight="1" x14ac:dyDescent="0.2">
      <c r="A39" s="64"/>
      <c r="B39" s="71"/>
      <c r="C39" s="72"/>
      <c r="D39" s="73"/>
      <c r="E39" s="49"/>
      <c r="F39" s="44"/>
      <c r="G39" s="49"/>
      <c r="H39" s="49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9"/>
      <c r="U39" s="49"/>
      <c r="V39" s="29"/>
    </row>
    <row r="40" spans="1:23" ht="12.95" customHeight="1" x14ac:dyDescent="0.2">
      <c r="A40" s="80" t="s">
        <v>26</v>
      </c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</row>
    <row r="41" spans="1:23" ht="64.5" customHeight="1" x14ac:dyDescent="0.2">
      <c r="A41" s="59">
        <v>13</v>
      </c>
      <c r="B41" s="50" t="s">
        <v>27</v>
      </c>
      <c r="C41" s="51"/>
      <c r="D41" s="52"/>
      <c r="E41" s="84">
        <f>D42+D43+D44</f>
        <v>699300</v>
      </c>
      <c r="F41" s="41" t="s">
        <v>41</v>
      </c>
      <c r="G41" s="47" t="s">
        <v>41</v>
      </c>
      <c r="H41" s="84" t="s">
        <v>41</v>
      </c>
      <c r="I41" s="41">
        <v>629370</v>
      </c>
      <c r="J41" s="41">
        <v>-139860</v>
      </c>
      <c r="K41" s="41">
        <f>I41+J41</f>
        <v>489510</v>
      </c>
      <c r="L41" s="41">
        <v>0</v>
      </c>
      <c r="M41" s="41">
        <v>0</v>
      </c>
      <c r="N41" s="41">
        <f>L41+M41</f>
        <v>0</v>
      </c>
      <c r="O41" s="41">
        <v>0</v>
      </c>
      <c r="P41" s="41">
        <v>69930</v>
      </c>
      <c r="Q41" s="42">
        <v>139860</v>
      </c>
      <c r="R41" s="41">
        <f>P41+Q41</f>
        <v>209790</v>
      </c>
      <c r="S41" s="41" t="s">
        <v>41</v>
      </c>
      <c r="T41" s="47" t="s">
        <v>41</v>
      </c>
      <c r="U41" s="47" t="s">
        <v>41</v>
      </c>
      <c r="V41" s="24"/>
      <c r="W41" s="9"/>
    </row>
    <row r="42" spans="1:23" ht="28.5" customHeight="1" x14ac:dyDescent="0.2">
      <c r="A42" s="60"/>
      <c r="B42" s="35" t="s">
        <v>51</v>
      </c>
      <c r="C42" s="35" t="s">
        <v>52</v>
      </c>
      <c r="D42" s="27">
        <f>((3*2250)*0.55)*8</f>
        <v>29700.000000000004</v>
      </c>
      <c r="E42" s="84"/>
      <c r="F42" s="41"/>
      <c r="G42" s="48"/>
      <c r="H42" s="84"/>
      <c r="I42" s="41"/>
      <c r="J42" s="41"/>
      <c r="K42" s="41"/>
      <c r="L42" s="41"/>
      <c r="M42" s="41"/>
      <c r="N42" s="41"/>
      <c r="O42" s="41"/>
      <c r="P42" s="41"/>
      <c r="Q42" s="43"/>
      <c r="R42" s="41"/>
      <c r="S42" s="41"/>
      <c r="T42" s="48"/>
      <c r="U42" s="48"/>
      <c r="V42" s="24"/>
      <c r="W42" s="9"/>
    </row>
    <row r="43" spans="1:23" ht="24.75" customHeight="1" x14ac:dyDescent="0.2">
      <c r="A43" s="60"/>
      <c r="B43" s="25" t="s">
        <v>53</v>
      </c>
      <c r="C43" s="25" t="s">
        <v>61</v>
      </c>
      <c r="D43" s="27">
        <f>((24*2250)*0.6)*12</f>
        <v>388800</v>
      </c>
      <c r="E43" s="84"/>
      <c r="F43" s="41"/>
      <c r="G43" s="48"/>
      <c r="H43" s="84"/>
      <c r="I43" s="41"/>
      <c r="J43" s="41"/>
      <c r="K43" s="41"/>
      <c r="L43" s="41"/>
      <c r="M43" s="41"/>
      <c r="N43" s="41"/>
      <c r="O43" s="41"/>
      <c r="P43" s="41"/>
      <c r="Q43" s="43"/>
      <c r="R43" s="41"/>
      <c r="S43" s="41"/>
      <c r="T43" s="48"/>
      <c r="U43" s="48"/>
      <c r="V43" s="24"/>
      <c r="W43" s="9"/>
    </row>
    <row r="44" spans="1:23" ht="24" customHeight="1" x14ac:dyDescent="0.2">
      <c r="A44" s="61"/>
      <c r="B44" s="26" t="s">
        <v>54</v>
      </c>
      <c r="C44" s="25" t="s">
        <v>55</v>
      </c>
      <c r="D44" s="27">
        <f>((13*2250)*0.8)*12</f>
        <v>280800</v>
      </c>
      <c r="E44" s="84"/>
      <c r="F44" s="41"/>
      <c r="G44" s="49"/>
      <c r="H44" s="84"/>
      <c r="I44" s="41"/>
      <c r="J44" s="41"/>
      <c r="K44" s="41"/>
      <c r="L44" s="41"/>
      <c r="M44" s="41"/>
      <c r="N44" s="41"/>
      <c r="O44" s="41"/>
      <c r="P44" s="41"/>
      <c r="Q44" s="44"/>
      <c r="R44" s="41"/>
      <c r="S44" s="41"/>
      <c r="T44" s="49"/>
      <c r="U44" s="49"/>
      <c r="V44" s="24"/>
      <c r="W44" s="9"/>
    </row>
    <row r="45" spans="1:23" ht="21.75" customHeight="1" x14ac:dyDescent="0.2">
      <c r="A45" s="59" t="s">
        <v>28</v>
      </c>
      <c r="B45" s="50" t="s">
        <v>29</v>
      </c>
      <c r="C45" s="51"/>
      <c r="D45" s="52"/>
      <c r="E45" s="84">
        <v>130000</v>
      </c>
      <c r="F45" s="41" t="s">
        <v>41</v>
      </c>
      <c r="G45" s="47" t="s">
        <v>41</v>
      </c>
      <c r="H45" s="84" t="s">
        <v>41</v>
      </c>
      <c r="I45" s="41">
        <v>79720.2</v>
      </c>
      <c r="J45" s="41">
        <v>0</v>
      </c>
      <c r="K45" s="41">
        <f t="shared" ref="K45" si="2">I45+J45</f>
        <v>79720.2</v>
      </c>
      <c r="L45" s="41">
        <v>0</v>
      </c>
      <c r="M45" s="41">
        <v>0</v>
      </c>
      <c r="N45" s="41">
        <v>0</v>
      </c>
      <c r="O45" s="41">
        <v>0</v>
      </c>
      <c r="P45" s="41">
        <v>130069.8</v>
      </c>
      <c r="Q45" s="42">
        <v>-79790</v>
      </c>
      <c r="R45" s="41">
        <f t="shared" ref="R45" si="3">P45+Q45</f>
        <v>50279.8</v>
      </c>
      <c r="S45" s="41" t="s">
        <v>41</v>
      </c>
      <c r="T45" s="47" t="s">
        <v>41</v>
      </c>
      <c r="U45" s="47" t="s">
        <v>41</v>
      </c>
      <c r="V45" s="24"/>
    </row>
    <row r="46" spans="1:23" ht="10.5" customHeight="1" x14ac:dyDescent="0.2">
      <c r="A46" s="60"/>
      <c r="B46" s="53"/>
      <c r="C46" s="54"/>
      <c r="D46" s="55"/>
      <c r="E46" s="84"/>
      <c r="F46" s="41"/>
      <c r="G46" s="48"/>
      <c r="H46" s="84"/>
      <c r="I46" s="41"/>
      <c r="J46" s="41"/>
      <c r="K46" s="41"/>
      <c r="L46" s="41"/>
      <c r="M46" s="41"/>
      <c r="N46" s="41"/>
      <c r="O46" s="41"/>
      <c r="P46" s="41"/>
      <c r="Q46" s="43"/>
      <c r="R46" s="41"/>
      <c r="S46" s="41"/>
      <c r="T46" s="48"/>
      <c r="U46" s="48"/>
      <c r="V46" s="24"/>
    </row>
    <row r="47" spans="1:23" ht="10.5" customHeight="1" x14ac:dyDescent="0.2">
      <c r="A47" s="61"/>
      <c r="B47" s="56"/>
      <c r="C47" s="57"/>
      <c r="D47" s="58"/>
      <c r="E47" s="84"/>
      <c r="F47" s="41"/>
      <c r="G47" s="49"/>
      <c r="H47" s="84"/>
      <c r="I47" s="41"/>
      <c r="J47" s="41"/>
      <c r="K47" s="41"/>
      <c r="L47" s="41"/>
      <c r="M47" s="41"/>
      <c r="N47" s="41"/>
      <c r="O47" s="41"/>
      <c r="P47" s="41"/>
      <c r="Q47" s="44"/>
      <c r="R47" s="41"/>
      <c r="S47" s="41"/>
      <c r="T47" s="49"/>
      <c r="U47" s="49"/>
      <c r="V47" s="24"/>
    </row>
    <row r="48" spans="1:23" ht="37.5" customHeight="1" x14ac:dyDescent="0.2">
      <c r="A48" s="59" t="s">
        <v>30</v>
      </c>
      <c r="B48" s="65" t="s">
        <v>31</v>
      </c>
      <c r="C48" s="66"/>
      <c r="D48" s="67"/>
      <c r="E48" s="47">
        <f>D49</f>
        <v>142517.34</v>
      </c>
      <c r="F48" s="42" t="s">
        <v>41</v>
      </c>
      <c r="G48" s="47" t="s">
        <v>41</v>
      </c>
      <c r="H48" s="47" t="s">
        <v>41</v>
      </c>
      <c r="I48" s="42">
        <v>0</v>
      </c>
      <c r="J48" s="42">
        <v>0</v>
      </c>
      <c r="K48" s="42">
        <f t="shared" ref="K48" si="4">I48+J48</f>
        <v>0</v>
      </c>
      <c r="L48" s="42">
        <v>0</v>
      </c>
      <c r="M48" s="42">
        <v>0</v>
      </c>
      <c r="N48" s="42">
        <v>0</v>
      </c>
      <c r="O48" s="42">
        <v>0</v>
      </c>
      <c r="P48" s="42">
        <v>142517.34</v>
      </c>
      <c r="Q48" s="42">
        <v>0</v>
      </c>
      <c r="R48" s="42">
        <f t="shared" ref="R48" si="5">P48+Q48</f>
        <v>142517.34</v>
      </c>
      <c r="S48" s="42" t="s">
        <v>41</v>
      </c>
      <c r="T48" s="47" t="s">
        <v>41</v>
      </c>
      <c r="U48" s="47" t="s">
        <v>41</v>
      </c>
      <c r="V48" s="24"/>
    </row>
    <row r="49" spans="1:22" ht="10.5" customHeight="1" x14ac:dyDescent="0.2">
      <c r="A49" s="60"/>
      <c r="B49" s="74" t="s">
        <v>43</v>
      </c>
      <c r="C49" s="78" t="s">
        <v>56</v>
      </c>
      <c r="D49" s="76">
        <f>E41*20.38%</f>
        <v>142517.34</v>
      </c>
      <c r="E49" s="48"/>
      <c r="F49" s="43"/>
      <c r="G49" s="48"/>
      <c r="H49" s="48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8"/>
      <c r="U49" s="48"/>
      <c r="V49" s="24"/>
    </row>
    <row r="50" spans="1:22" ht="18" customHeight="1" x14ac:dyDescent="0.2">
      <c r="A50" s="61"/>
      <c r="B50" s="75"/>
      <c r="C50" s="79"/>
      <c r="D50" s="77"/>
      <c r="E50" s="49"/>
      <c r="F50" s="44"/>
      <c r="G50" s="49"/>
      <c r="H50" s="49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9"/>
      <c r="U50" s="49"/>
      <c r="V50" s="24"/>
    </row>
    <row r="51" spans="1:22" ht="12" customHeight="1" x14ac:dyDescent="0.2">
      <c r="A51" s="59" t="s">
        <v>32</v>
      </c>
      <c r="B51" s="50" t="s">
        <v>33</v>
      </c>
      <c r="C51" s="51"/>
      <c r="D51" s="52"/>
      <c r="E51" s="84">
        <f>R51</f>
        <v>133713.56</v>
      </c>
      <c r="F51" s="41" t="s">
        <v>41</v>
      </c>
      <c r="G51" s="47" t="s">
        <v>41</v>
      </c>
      <c r="H51" s="84" t="s">
        <v>41</v>
      </c>
      <c r="I51" s="41">
        <v>0</v>
      </c>
      <c r="J51" s="41">
        <v>0</v>
      </c>
      <c r="K51" s="41">
        <f t="shared" ref="K51" si="6">I51+J51</f>
        <v>0</v>
      </c>
      <c r="L51" s="41">
        <v>0</v>
      </c>
      <c r="M51" s="41">
        <v>0</v>
      </c>
      <c r="N51" s="41">
        <f>L51+M51</f>
        <v>0</v>
      </c>
      <c r="O51" s="41">
        <v>0</v>
      </c>
      <c r="P51" s="41">
        <v>193783.56</v>
      </c>
      <c r="Q51" s="41">
        <v>-60070</v>
      </c>
      <c r="R51" s="41">
        <f t="shared" ref="R51" si="7">P51+Q51</f>
        <v>133713.56</v>
      </c>
      <c r="S51" s="41" t="s">
        <v>41</v>
      </c>
      <c r="T51" s="47" t="s">
        <v>41</v>
      </c>
      <c r="U51" s="47" t="s">
        <v>41</v>
      </c>
      <c r="V51" s="24"/>
    </row>
    <row r="52" spans="1:22" ht="10.5" customHeight="1" x14ac:dyDescent="0.2">
      <c r="A52" s="60"/>
      <c r="B52" s="53"/>
      <c r="C52" s="54"/>
      <c r="D52" s="55"/>
      <c r="E52" s="84"/>
      <c r="F52" s="41"/>
      <c r="G52" s="48"/>
      <c r="H52" s="84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8"/>
      <c r="U52" s="48"/>
      <c r="V52" s="24"/>
    </row>
    <row r="53" spans="1:22" ht="10.5" customHeight="1" x14ac:dyDescent="0.2">
      <c r="A53" s="61"/>
      <c r="B53" s="56"/>
      <c r="C53" s="57"/>
      <c r="D53" s="58"/>
      <c r="E53" s="84"/>
      <c r="F53" s="41"/>
      <c r="G53" s="49"/>
      <c r="H53" s="84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9"/>
      <c r="U53" s="49"/>
      <c r="V53" s="24"/>
    </row>
    <row r="54" spans="1:22" ht="11.25" customHeight="1" x14ac:dyDescent="0.2">
      <c r="A54" s="59">
        <v>17</v>
      </c>
      <c r="B54" s="50" t="s">
        <v>34</v>
      </c>
      <c r="C54" s="51"/>
      <c r="D54" s="52"/>
      <c r="E54" s="84">
        <v>0</v>
      </c>
      <c r="F54" s="41" t="s">
        <v>41</v>
      </c>
      <c r="G54" s="47" t="s">
        <v>41</v>
      </c>
      <c r="H54" s="84" t="s">
        <v>41</v>
      </c>
      <c r="I54" s="41">
        <v>0</v>
      </c>
      <c r="J54" s="41">
        <v>0</v>
      </c>
      <c r="K54" s="41">
        <f t="shared" ref="K54" si="8">I54+J54</f>
        <v>0</v>
      </c>
      <c r="L54" s="41">
        <v>0</v>
      </c>
      <c r="M54" s="41">
        <v>0</v>
      </c>
      <c r="N54" s="41">
        <v>0</v>
      </c>
      <c r="O54" s="41">
        <v>0</v>
      </c>
      <c r="P54" s="41">
        <v>0</v>
      </c>
      <c r="Q54" s="41">
        <v>0</v>
      </c>
      <c r="R54" s="41">
        <f t="shared" ref="R54" si="9">P54+Q54</f>
        <v>0</v>
      </c>
      <c r="S54" s="41" t="s">
        <v>41</v>
      </c>
      <c r="T54" s="47" t="s">
        <v>41</v>
      </c>
      <c r="U54" s="47" t="s">
        <v>41</v>
      </c>
      <c r="V54" s="24"/>
    </row>
    <row r="55" spans="1:22" ht="10.5" customHeight="1" x14ac:dyDescent="0.2">
      <c r="A55" s="60"/>
      <c r="B55" s="53"/>
      <c r="C55" s="54"/>
      <c r="D55" s="55"/>
      <c r="E55" s="84"/>
      <c r="F55" s="41"/>
      <c r="G55" s="48"/>
      <c r="H55" s="84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8"/>
      <c r="U55" s="48"/>
      <c r="V55" s="24"/>
    </row>
    <row r="56" spans="1:22" ht="10.5" customHeight="1" x14ac:dyDescent="0.2">
      <c r="A56" s="61"/>
      <c r="B56" s="56"/>
      <c r="C56" s="57"/>
      <c r="D56" s="58"/>
      <c r="E56" s="84"/>
      <c r="F56" s="41"/>
      <c r="G56" s="49"/>
      <c r="H56" s="84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9"/>
      <c r="U56" s="49"/>
      <c r="V56" s="24"/>
    </row>
    <row r="57" spans="1:22" ht="19.350000000000001" customHeight="1" x14ac:dyDescent="0.2">
      <c r="A57" s="98" t="s">
        <v>35</v>
      </c>
      <c r="B57" s="98"/>
      <c r="C57" s="98"/>
      <c r="D57" s="98"/>
      <c r="E57" s="20">
        <f>E9+E12+E13+E16+E17+E20+E23+E26+E29+E31+E34+E37+E41+E45+E48+E51+E54</f>
        <v>2550903.9</v>
      </c>
      <c r="F57" s="21">
        <f>F37+F34+F31+F29+F26+F23+F20+F17+F16+F13+F12+F9</f>
        <v>858000</v>
      </c>
      <c r="G57" s="21">
        <f>G37+G34+G31+G29+G26+G23+G20+G17+G16+G13+G12+G9</f>
        <v>0</v>
      </c>
      <c r="H57" s="21">
        <f>H37+H34+H31+H29+H26+H23+H20+H17+H16+H13+H12+H9</f>
        <v>858000</v>
      </c>
      <c r="I57" s="21">
        <f>I41+I45</f>
        <v>709090.2</v>
      </c>
      <c r="J57" s="21">
        <f>J41+J45</f>
        <v>-139860</v>
      </c>
      <c r="K57" s="21">
        <f>K41+K45</f>
        <v>569230.19999999995</v>
      </c>
      <c r="L57" s="21">
        <f>L9+L12+L13+L17+L20+L16+L23+L26+L29+L31+L34+L37</f>
        <v>146474.94</v>
      </c>
      <c r="M57" s="21">
        <f>M9+M12+M13+M17+M20+M16+M23+M26+M29+M31+M34+M37+M51</f>
        <v>153525.06</v>
      </c>
      <c r="N57" s="21">
        <f>N9+N12+N13+N17+N20+N16+N23+N26+N29+N31+N34+N37+N41+N45+N48+N51+N54</f>
        <v>300000</v>
      </c>
      <c r="O57" s="21">
        <v>0</v>
      </c>
      <c r="P57" s="22">
        <f>P41+P45+P48+P51</f>
        <v>536300.69999999995</v>
      </c>
      <c r="Q57" s="22">
        <f>Q41+Q45+Q48+Q51</f>
        <v>0</v>
      </c>
      <c r="R57" s="33">
        <f>R41+R45+R48+R51</f>
        <v>536300.69999999995</v>
      </c>
      <c r="S57" s="34">
        <v>242373</v>
      </c>
      <c r="T57" s="23">
        <f>T9+T12+T13+T16+T17+T20+T23+T26+T29+T31+T34+T37</f>
        <v>45000</v>
      </c>
      <c r="U57" s="23">
        <f>U9+U12+U13+U16+U17+U20+U23+U26+U29+U31+U34+U37</f>
        <v>287373</v>
      </c>
    </row>
    <row r="58" spans="1:22" x14ac:dyDescent="0.2">
      <c r="A58" s="3"/>
      <c r="B58" s="6"/>
      <c r="C58" s="6"/>
      <c r="D58" s="97" t="s">
        <v>36</v>
      </c>
      <c r="E58" s="17">
        <v>1</v>
      </c>
      <c r="F58" s="4">
        <f>F57/E57</f>
        <v>0.33635136157030454</v>
      </c>
      <c r="G58" s="4">
        <f>G57/E57</f>
        <v>0</v>
      </c>
      <c r="H58" s="4">
        <f>H57/E57</f>
        <v>0.33635136157030454</v>
      </c>
      <c r="I58" s="4">
        <f>I57/E57</f>
        <v>0.27797605389995289</v>
      </c>
      <c r="J58" s="4">
        <f>J57/E57</f>
        <v>-5.4827624043383212E-2</v>
      </c>
      <c r="K58" s="4">
        <f>K57/E57</f>
        <v>0.22314842985656966</v>
      </c>
      <c r="L58" s="19">
        <f>L57/E57</f>
        <v>5.742079895679332E-2</v>
      </c>
      <c r="M58" s="19">
        <f>M57/E57</f>
        <v>6.0184572221634848E-2</v>
      </c>
      <c r="N58" s="19">
        <f>N57/E57</f>
        <v>0.11760537117842818</v>
      </c>
      <c r="O58" s="19">
        <v>0</v>
      </c>
      <c r="P58" s="30">
        <f>P57/E57</f>
        <v>0.21023947628916947</v>
      </c>
      <c r="Q58" s="32">
        <f>Q57/E57</f>
        <v>0</v>
      </c>
      <c r="R58" s="32">
        <f>R57/E57</f>
        <v>0.21023947628916947</v>
      </c>
      <c r="S58" s="31">
        <f>S57/E57</f>
        <v>9.50145554287639E-2</v>
      </c>
      <c r="T58" s="31">
        <f>T57/E57</f>
        <v>1.7640805676764227E-2</v>
      </c>
      <c r="U58" s="19">
        <f>U57/E57</f>
        <v>0.11265536110552812</v>
      </c>
    </row>
    <row r="59" spans="1:22" x14ac:dyDescent="0.2">
      <c r="A59" s="3"/>
      <c r="B59" s="6"/>
      <c r="C59" s="6"/>
      <c r="D59" s="97"/>
      <c r="E59" s="18"/>
      <c r="F59" s="94">
        <f>H58+K58</f>
        <v>0.55949979142687423</v>
      </c>
      <c r="G59" s="95"/>
      <c r="H59" s="95"/>
      <c r="I59" s="95"/>
      <c r="J59" s="95"/>
      <c r="K59" s="96"/>
      <c r="L59" s="45">
        <f>N58+R58+U58</f>
        <v>0.44050020857312577</v>
      </c>
      <c r="M59" s="45"/>
      <c r="N59" s="45"/>
      <c r="O59" s="45"/>
      <c r="P59" s="45"/>
      <c r="Q59" s="45"/>
      <c r="R59" s="45"/>
      <c r="S59" s="45"/>
      <c r="T59" s="45"/>
      <c r="U59" s="46"/>
    </row>
    <row r="60" spans="1:22" x14ac:dyDescent="0.2">
      <c r="A60" s="3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</row>
    <row r="63" spans="1:22" x14ac:dyDescent="0.2">
      <c r="E63" s="5" t="s">
        <v>62</v>
      </c>
      <c r="Q63" s="5" t="s">
        <v>57</v>
      </c>
    </row>
    <row r="65" spans="4:16" x14ac:dyDescent="0.2">
      <c r="F65" s="8"/>
      <c r="G65" s="8"/>
      <c r="H65" s="8"/>
    </row>
    <row r="66" spans="4:16" x14ac:dyDescent="0.2">
      <c r="D66" s="5" t="s">
        <v>58</v>
      </c>
      <c r="P66" s="5" t="s">
        <v>58</v>
      </c>
    </row>
  </sheetData>
  <sheetProtection selectLockedCells="1" selectUnlockedCells="1"/>
  <mergeCells count="300">
    <mergeCell ref="I48:I50"/>
    <mergeCell ref="H48:H50"/>
    <mergeCell ref="F48:F50"/>
    <mergeCell ref="E48:E50"/>
    <mergeCell ref="F45:F47"/>
    <mergeCell ref="E54:E56"/>
    <mergeCell ref="E51:E53"/>
    <mergeCell ref="F54:F56"/>
    <mergeCell ref="F51:F53"/>
    <mergeCell ref="H54:H56"/>
    <mergeCell ref="H51:H53"/>
    <mergeCell ref="I54:I56"/>
    <mergeCell ref="I51:I53"/>
    <mergeCell ref="A51:A53"/>
    <mergeCell ref="F59:K59"/>
    <mergeCell ref="L26:L28"/>
    <mergeCell ref="I41:I44"/>
    <mergeCell ref="H41:H44"/>
    <mergeCell ref="F41:F44"/>
    <mergeCell ref="E41:E44"/>
    <mergeCell ref="F31:F33"/>
    <mergeCell ref="E31:E33"/>
    <mergeCell ref="F29:F30"/>
    <mergeCell ref="E29:E30"/>
    <mergeCell ref="E37:E39"/>
    <mergeCell ref="F37:F39"/>
    <mergeCell ref="H37:H39"/>
    <mergeCell ref="I37:I39"/>
    <mergeCell ref="F34:F36"/>
    <mergeCell ref="E34:E36"/>
    <mergeCell ref="D58:D59"/>
    <mergeCell ref="A57:D57"/>
    <mergeCell ref="I45:I47"/>
    <mergeCell ref="H45:H47"/>
    <mergeCell ref="E45:E47"/>
    <mergeCell ref="H34:H36"/>
    <mergeCell ref="S9:S11"/>
    <mergeCell ref="P9:P11"/>
    <mergeCell ref="N9:N11"/>
    <mergeCell ref="U9:U11"/>
    <mergeCell ref="O9:O11"/>
    <mergeCell ref="N1:S1"/>
    <mergeCell ref="A3:S3"/>
    <mergeCell ref="F9:F11"/>
    <mergeCell ref="H9:H11"/>
    <mergeCell ref="E9:E11"/>
    <mergeCell ref="A7:U7"/>
    <mergeCell ref="A8:U8"/>
    <mergeCell ref="T9:T11"/>
    <mergeCell ref="I9:I11"/>
    <mergeCell ref="A9:A11"/>
    <mergeCell ref="B9:D11"/>
    <mergeCell ref="U13:U15"/>
    <mergeCell ref="S13:S15"/>
    <mergeCell ref="O13:O15"/>
    <mergeCell ref="F13:F15"/>
    <mergeCell ref="U20:U22"/>
    <mergeCell ref="S20:S22"/>
    <mergeCell ref="P20:P22"/>
    <mergeCell ref="O20:O22"/>
    <mergeCell ref="N20:N22"/>
    <mergeCell ref="I20:I22"/>
    <mergeCell ref="F20:F22"/>
    <mergeCell ref="E20:E22"/>
    <mergeCell ref="U17:U19"/>
    <mergeCell ref="S17:S19"/>
    <mergeCell ref="P17:P19"/>
    <mergeCell ref="O17:O19"/>
    <mergeCell ref="L17:L19"/>
    <mergeCell ref="M17:M19"/>
    <mergeCell ref="U26:U28"/>
    <mergeCell ref="S26:S28"/>
    <mergeCell ref="P26:P28"/>
    <mergeCell ref="O26:O28"/>
    <mergeCell ref="N26:N28"/>
    <mergeCell ref="F23:F25"/>
    <mergeCell ref="E23:E25"/>
    <mergeCell ref="H20:H22"/>
    <mergeCell ref="U23:U25"/>
    <mergeCell ref="S23:S25"/>
    <mergeCell ref="P23:P25"/>
    <mergeCell ref="O23:O25"/>
    <mergeCell ref="N23:N25"/>
    <mergeCell ref="T23:T25"/>
    <mergeCell ref="G23:G25"/>
    <mergeCell ref="I26:I28"/>
    <mergeCell ref="H26:H28"/>
    <mergeCell ref="F26:F28"/>
    <mergeCell ref="E26:E28"/>
    <mergeCell ref="M20:M22"/>
    <mergeCell ref="M23:M25"/>
    <mergeCell ref="M26:M28"/>
    <mergeCell ref="L20:L22"/>
    <mergeCell ref="L23:L25"/>
    <mergeCell ref="H29:H30"/>
    <mergeCell ref="N37:N39"/>
    <mergeCell ref="U31:U33"/>
    <mergeCell ref="S31:S33"/>
    <mergeCell ref="O34:O36"/>
    <mergeCell ref="L29:L30"/>
    <mergeCell ref="M29:M30"/>
    <mergeCell ref="L31:L33"/>
    <mergeCell ref="M31:M33"/>
    <mergeCell ref="L34:L36"/>
    <mergeCell ref="M34:M36"/>
    <mergeCell ref="L37:L39"/>
    <mergeCell ref="M37:M39"/>
    <mergeCell ref="I31:I33"/>
    <mergeCell ref="H31:H33"/>
    <mergeCell ref="U37:U39"/>
    <mergeCell ref="U34:U36"/>
    <mergeCell ref="S34:S36"/>
    <mergeCell ref="P34:P36"/>
    <mergeCell ref="U29:U30"/>
    <mergeCell ref="S29:S30"/>
    <mergeCell ref="P29:P30"/>
    <mergeCell ref="O29:O30"/>
    <mergeCell ref="I34:I36"/>
    <mergeCell ref="S54:S56"/>
    <mergeCell ref="S51:S53"/>
    <mergeCell ref="O54:O56"/>
    <mergeCell ref="O51:O53"/>
    <mergeCell ref="P51:P53"/>
    <mergeCell ref="P54:P56"/>
    <mergeCell ref="N51:N53"/>
    <mergeCell ref="N54:N56"/>
    <mergeCell ref="N34:N36"/>
    <mergeCell ref="S45:S47"/>
    <mergeCell ref="P45:P47"/>
    <mergeCell ref="O45:O47"/>
    <mergeCell ref="N45:N47"/>
    <mergeCell ref="S41:S44"/>
    <mergeCell ref="R45:R47"/>
    <mergeCell ref="R48:R50"/>
    <mergeCell ref="R51:R53"/>
    <mergeCell ref="R54:R56"/>
    <mergeCell ref="Q54:Q56"/>
    <mergeCell ref="Q51:Q53"/>
    <mergeCell ref="Q45:Q47"/>
    <mergeCell ref="Q48:Q50"/>
    <mergeCell ref="G54:G56"/>
    <mergeCell ref="G51:G53"/>
    <mergeCell ref="G9:G11"/>
    <mergeCell ref="T31:T33"/>
    <mergeCell ref="T29:T30"/>
    <mergeCell ref="G41:G44"/>
    <mergeCell ref="G45:G47"/>
    <mergeCell ref="G48:G50"/>
    <mergeCell ref="T41:T44"/>
    <mergeCell ref="T45:T47"/>
    <mergeCell ref="T48:T50"/>
    <mergeCell ref="P48:P50"/>
    <mergeCell ref="O48:O50"/>
    <mergeCell ref="N48:N50"/>
    <mergeCell ref="N31:N33"/>
    <mergeCell ref="I23:I25"/>
    <mergeCell ref="H23:H25"/>
    <mergeCell ref="N17:N19"/>
    <mergeCell ref="L9:L11"/>
    <mergeCell ref="M9:M11"/>
    <mergeCell ref="T13:T15"/>
    <mergeCell ref="G13:G15"/>
    <mergeCell ref="T20:T22"/>
    <mergeCell ref="N29:N30"/>
    <mergeCell ref="T17:T19"/>
    <mergeCell ref="A13:A15"/>
    <mergeCell ref="B13:D15"/>
    <mergeCell ref="A17:A19"/>
    <mergeCell ref="B17:D19"/>
    <mergeCell ref="B12:D12"/>
    <mergeCell ref="B16:D16"/>
    <mergeCell ref="J13:J15"/>
    <mergeCell ref="K13:K15"/>
    <mergeCell ref="J17:J19"/>
    <mergeCell ref="K17:K19"/>
    <mergeCell ref="N13:N15"/>
    <mergeCell ref="I13:I15"/>
    <mergeCell ref="H13:H15"/>
    <mergeCell ref="G17:G19"/>
    <mergeCell ref="I17:I19"/>
    <mergeCell ref="H17:H19"/>
    <mergeCell ref="F17:F19"/>
    <mergeCell ref="E17:E19"/>
    <mergeCell ref="E13:E15"/>
    <mergeCell ref="P13:P15"/>
    <mergeCell ref="M13:M15"/>
    <mergeCell ref="L13:L15"/>
    <mergeCell ref="T37:T39"/>
    <mergeCell ref="T34:T36"/>
    <mergeCell ref="O37:O39"/>
    <mergeCell ref="P37:P39"/>
    <mergeCell ref="S37:S39"/>
    <mergeCell ref="A20:A22"/>
    <mergeCell ref="B20:D22"/>
    <mergeCell ref="A23:A25"/>
    <mergeCell ref="B23:D25"/>
    <mergeCell ref="A26:A28"/>
    <mergeCell ref="B26:D28"/>
    <mergeCell ref="A29:A30"/>
    <mergeCell ref="A31:A33"/>
    <mergeCell ref="B31:D33"/>
    <mergeCell ref="B29:D29"/>
    <mergeCell ref="B30:D30"/>
    <mergeCell ref="G20:G22"/>
    <mergeCell ref="G31:G33"/>
    <mergeCell ref="G29:G30"/>
    <mergeCell ref="G26:G28"/>
    <mergeCell ref="T26:T28"/>
    <mergeCell ref="P31:P33"/>
    <mergeCell ref="O31:O33"/>
    <mergeCell ref="I29:I30"/>
    <mergeCell ref="U54:U56"/>
    <mergeCell ref="U45:U47"/>
    <mergeCell ref="U41:U44"/>
    <mergeCell ref="O41:O44"/>
    <mergeCell ref="N41:N44"/>
    <mergeCell ref="B51:D53"/>
    <mergeCell ref="A54:A56"/>
    <mergeCell ref="B54:D56"/>
    <mergeCell ref="A34:A36"/>
    <mergeCell ref="B34:D36"/>
    <mergeCell ref="A37:A39"/>
    <mergeCell ref="B37:D39"/>
    <mergeCell ref="A41:A44"/>
    <mergeCell ref="A45:A47"/>
    <mergeCell ref="B45:D47"/>
    <mergeCell ref="A48:A50"/>
    <mergeCell ref="B41:D41"/>
    <mergeCell ref="B48:D48"/>
    <mergeCell ref="B49:B50"/>
    <mergeCell ref="D49:D50"/>
    <mergeCell ref="C49:C50"/>
    <mergeCell ref="A40:U40"/>
    <mergeCell ref="G37:G39"/>
    <mergeCell ref="G34:G36"/>
    <mergeCell ref="J26:J28"/>
    <mergeCell ref="K26:K28"/>
    <mergeCell ref="J29:J30"/>
    <mergeCell ref="K29:K30"/>
    <mergeCell ref="Q9:Q11"/>
    <mergeCell ref="Q20:Q22"/>
    <mergeCell ref="L59:U59"/>
    <mergeCell ref="J9:J11"/>
    <mergeCell ref="K9:K11"/>
    <mergeCell ref="L41:L44"/>
    <mergeCell ref="M41:M44"/>
    <mergeCell ref="L45:L47"/>
    <mergeCell ref="M45:M47"/>
    <mergeCell ref="L48:L50"/>
    <mergeCell ref="M48:M50"/>
    <mergeCell ref="L51:L53"/>
    <mergeCell ref="M51:M53"/>
    <mergeCell ref="L54:L56"/>
    <mergeCell ref="M54:M56"/>
    <mergeCell ref="U48:U50"/>
    <mergeCell ref="S48:S50"/>
    <mergeCell ref="T51:T53"/>
    <mergeCell ref="T54:T56"/>
    <mergeCell ref="U51:U53"/>
    <mergeCell ref="R9:R11"/>
    <mergeCell ref="Q13:Q15"/>
    <mergeCell ref="R13:R15"/>
    <mergeCell ref="Q17:Q19"/>
    <mergeCell ref="R17:R19"/>
    <mergeCell ref="J20:J22"/>
    <mergeCell ref="K20:K22"/>
    <mergeCell ref="J23:J25"/>
    <mergeCell ref="K23:K25"/>
    <mergeCell ref="R20:R22"/>
    <mergeCell ref="Q23:Q25"/>
    <mergeCell ref="R23:R25"/>
    <mergeCell ref="Q26:Q28"/>
    <mergeCell ref="R26:R28"/>
    <mergeCell ref="Q29:Q30"/>
    <mergeCell ref="R29:R30"/>
    <mergeCell ref="R31:R33"/>
    <mergeCell ref="Q34:Q36"/>
    <mergeCell ref="R34:R36"/>
    <mergeCell ref="R37:R39"/>
    <mergeCell ref="J41:J44"/>
    <mergeCell ref="K41:K44"/>
    <mergeCell ref="Q41:Q44"/>
    <mergeCell ref="R41:R44"/>
    <mergeCell ref="J31:J33"/>
    <mergeCell ref="K31:K33"/>
    <mergeCell ref="J34:J36"/>
    <mergeCell ref="K34:K36"/>
    <mergeCell ref="J37:J39"/>
    <mergeCell ref="K37:K39"/>
    <mergeCell ref="P41:P44"/>
    <mergeCell ref="K45:K47"/>
    <mergeCell ref="J45:J47"/>
    <mergeCell ref="K48:K50"/>
    <mergeCell ref="J48:J50"/>
    <mergeCell ref="J51:J53"/>
    <mergeCell ref="K51:K53"/>
    <mergeCell ref="J54:J56"/>
    <mergeCell ref="K54:K56"/>
    <mergeCell ref="Q31:Q33"/>
    <mergeCell ref="Q37:Q39"/>
  </mergeCells>
  <pageMargins left="0" right="0" top="0.19685039370078741" bottom="0.19685039370078741" header="0.51181102362204722" footer="0.51181102362204722"/>
  <pageSetup paperSize="9" scale="56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Wiesława WIG. Gregorczyk</dc:creator>
  <cp:lastModifiedBy> Województwa Zachodniopomorskiego</cp:lastModifiedBy>
  <cp:lastPrinted>2019-08-09T11:56:29Z</cp:lastPrinted>
  <dcterms:created xsi:type="dcterms:W3CDTF">2018-08-29T09:03:43Z</dcterms:created>
  <dcterms:modified xsi:type="dcterms:W3CDTF">2019-08-26T11:33:58Z</dcterms:modified>
</cp:coreProperties>
</file>