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5170" windowHeight="12180"/>
  </bookViews>
  <sheets>
    <sheet name="2016" sheetId="1" r:id="rId1"/>
    <sheet name="Arkusz2" sheetId="5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J83" i="1"/>
  <c r="J85"/>
  <c r="J89"/>
  <c r="J90"/>
  <c r="J82"/>
  <c r="J77"/>
  <c r="J75"/>
  <c r="J72"/>
  <c r="J69"/>
  <c r="J63"/>
  <c r="J61"/>
  <c r="J12"/>
  <c r="J13"/>
  <c r="J15"/>
  <c r="J18"/>
  <c r="J19"/>
  <c r="J20"/>
  <c r="J21"/>
  <c r="J22"/>
  <c r="J28"/>
  <c r="J29"/>
  <c r="J30"/>
  <c r="J35"/>
  <c r="J43"/>
  <c r="J44"/>
  <c r="J47"/>
  <c r="J56"/>
  <c r="J10"/>
  <c r="J11"/>
  <c r="J9"/>
  <c r="G29"/>
  <c r="D82" l="1"/>
  <c r="H61"/>
  <c r="I61" s="1"/>
  <c r="H62"/>
  <c r="I62" s="1"/>
  <c r="G44" l="1"/>
  <c r="H44" s="1"/>
  <c r="I44" s="1"/>
  <c r="G15"/>
  <c r="H15" s="1"/>
  <c r="G16"/>
  <c r="H16" s="1"/>
  <c r="I16" s="1"/>
  <c r="G17"/>
  <c r="G13"/>
  <c r="H13" s="1"/>
  <c r="I13" s="1"/>
  <c r="H9"/>
  <c r="I9" s="1"/>
  <c r="G18"/>
  <c r="H18" s="1"/>
  <c r="I18" s="1"/>
  <c r="H11"/>
  <c r="I11" s="1"/>
  <c r="G86"/>
  <c r="H86" s="1"/>
  <c r="G82"/>
  <c r="H82"/>
  <c r="I82" s="1"/>
  <c r="G69"/>
  <c r="H69" s="1"/>
  <c r="H20"/>
  <c r="I20" s="1"/>
  <c r="H22"/>
  <c r="I22" s="1"/>
  <c r="G88"/>
  <c r="G83"/>
  <c r="H83" s="1"/>
  <c r="G78"/>
  <c r="G79"/>
  <c r="G81" s="1"/>
  <c r="H78"/>
  <c r="I78" s="1"/>
  <c r="G73"/>
  <c r="H73"/>
  <c r="I73" s="1"/>
  <c r="G74"/>
  <c r="H74" s="1"/>
  <c r="I74" s="1"/>
  <c r="G75"/>
  <c r="H75" s="1"/>
  <c r="G70"/>
  <c r="H70"/>
  <c r="I70" s="1"/>
  <c r="H63"/>
  <c r="H29"/>
  <c r="I29" s="1"/>
  <c r="H31"/>
  <c r="I31" s="1"/>
  <c r="I52"/>
  <c r="G50"/>
  <c r="H50" s="1"/>
  <c r="G48"/>
  <c r="H30"/>
  <c r="I30" s="1"/>
  <c r="G46"/>
  <c r="H35"/>
  <c r="G28"/>
  <c r="G55"/>
  <c r="G43"/>
  <c r="H36"/>
  <c r="H48"/>
  <c r="H40"/>
  <c r="I40"/>
  <c r="H37"/>
  <c r="I37"/>
  <c r="H38"/>
  <c r="I38"/>
  <c r="H53"/>
  <c r="H55"/>
  <c r="H21"/>
  <c r="I21"/>
  <c r="H23"/>
  <c r="H26"/>
  <c r="I26" s="1"/>
  <c r="H33"/>
  <c r="I33" s="1"/>
  <c r="H32"/>
  <c r="I32" s="1"/>
  <c r="H24"/>
  <c r="G63"/>
  <c r="I36"/>
  <c r="H39"/>
  <c r="I39" s="1"/>
  <c r="I53"/>
  <c r="I55" s="1"/>
  <c r="G72"/>
  <c r="I35"/>
  <c r="G52"/>
  <c r="I23"/>
  <c r="H10"/>
  <c r="H79" l="1"/>
  <c r="H81" s="1"/>
  <c r="H52"/>
  <c r="G85"/>
  <c r="G89" s="1"/>
  <c r="G77"/>
  <c r="G19"/>
  <c r="G47"/>
  <c r="I83"/>
  <c r="I85" s="1"/>
  <c r="H85"/>
  <c r="I43"/>
  <c r="I63"/>
  <c r="H88"/>
  <c r="I86"/>
  <c r="I88" s="1"/>
  <c r="I15"/>
  <c r="I75"/>
  <c r="I77" s="1"/>
  <c r="H77"/>
  <c r="I10"/>
  <c r="I12" s="1"/>
  <c r="H12"/>
  <c r="I28"/>
  <c r="H72"/>
  <c r="I69"/>
  <c r="I72" s="1"/>
  <c r="H28"/>
  <c r="H43"/>
  <c r="H46"/>
  <c r="I46" s="1"/>
  <c r="I47" s="1"/>
  <c r="I79"/>
  <c r="I81" s="1"/>
  <c r="H17"/>
  <c r="I17" s="1"/>
  <c r="G12"/>
  <c r="H19" l="1"/>
  <c r="G56"/>
  <c r="G90" s="1"/>
  <c r="H47"/>
  <c r="H89"/>
  <c r="I19"/>
  <c r="I56" s="1"/>
  <c r="I89"/>
  <c r="H56"/>
  <c r="I90" l="1"/>
  <c r="H90"/>
</calcChain>
</file>

<file path=xl/comments1.xml><?xml version="1.0" encoding="utf-8"?>
<comments xmlns="http://schemas.openxmlformats.org/spreadsheetml/2006/main">
  <authors>
    <author>aleksandra.gopek</author>
  </authors>
  <commentList>
    <comment ref="G21" authorId="0">
      <text>
        <r>
          <rPr>
            <sz val="10"/>
            <color indexed="81"/>
            <rFont val="Tahoma"/>
            <family val="2"/>
            <charset val="238"/>
          </rPr>
          <t>Koszty naboru ekspertów są ponoszone przez IZ</t>
        </r>
      </text>
    </comment>
    <comment ref="C44" authorId="0">
      <text>
        <r>
          <rPr>
            <sz val="8"/>
            <color indexed="81"/>
            <rFont val="Tahoma"/>
            <family val="2"/>
            <charset val="238"/>
          </rPr>
          <t>Info od IZ RPO: w tym delegacje info-promo</t>
        </r>
      </text>
    </comment>
    <comment ref="B61" authorId="0">
      <text>
        <r>
          <rPr>
            <sz val="8"/>
            <color indexed="81"/>
            <rFont val="Tahoma"/>
            <family val="2"/>
            <charset val="238"/>
          </rPr>
          <t>Ewaluacja RPO w 2018 roku</t>
        </r>
      </text>
    </comment>
    <comment ref="D69" authorId="0">
      <text>
        <r>
          <rPr>
            <sz val="8"/>
            <color indexed="81"/>
            <rFont val="Tahoma"/>
            <family val="2"/>
            <charset val="238"/>
          </rPr>
          <t xml:space="preserve">www
</t>
        </r>
      </text>
    </comment>
    <comment ref="D75" authorId="0">
      <text>
        <r>
          <rPr>
            <sz val="8"/>
            <color indexed="81"/>
            <rFont val="Tahoma"/>
            <family val="2"/>
            <charset val="238"/>
          </rPr>
          <t>Spotkanie dla gmin</t>
        </r>
      </text>
    </comment>
    <comment ref="D82" authorId="0">
      <text>
        <r>
          <rPr>
            <sz val="8"/>
            <color indexed="81"/>
            <rFont val="Tahoma"/>
            <family val="2"/>
            <charset val="238"/>
          </rPr>
          <t xml:space="preserve">1. Ulotki, broszury
2. Gadżety
</t>
        </r>
      </text>
    </comment>
    <comment ref="D83" authorId="0">
      <text>
        <r>
          <rPr>
            <sz val="8"/>
            <color indexed="81"/>
            <rFont val="Tahoma"/>
            <family val="2"/>
            <charset val="238"/>
          </rPr>
          <t>Roll-upy</t>
        </r>
      </text>
    </comment>
  </commentList>
</comments>
</file>

<file path=xl/sharedStrings.xml><?xml version="1.0" encoding="utf-8"?>
<sst xmlns="http://schemas.openxmlformats.org/spreadsheetml/2006/main" count="136" uniqueCount="102">
  <si>
    <t>Lp.</t>
  </si>
  <si>
    <t>Wynagrodzenie pracowników zaangażowanych w proces realizacji RPO WZ</t>
  </si>
  <si>
    <t>Wynagrodzenie pracowników - pełny koszt pracodawcy (tylko umowy o pracę)</t>
  </si>
  <si>
    <t>Kategoria wydatków</t>
  </si>
  <si>
    <t>Opis zadania(opis działań planowanych do realizacji w ramach wskazanych zadań)</t>
  </si>
  <si>
    <t>Kwota wydatków ogółem (PLN)</t>
  </si>
  <si>
    <t>Kwota wydatków kwalifikowalnych (PLN)</t>
  </si>
  <si>
    <t>Dodatkowe wynagrodzenie roczne - pełny koszt pracodawcy</t>
  </si>
  <si>
    <t>401, 411, 412</t>
  </si>
  <si>
    <t>Podnoszenie kwalifikacji pracowników zaangażowanych w proces realizacji RPO WZ</t>
  </si>
  <si>
    <t>Kursy językowe</t>
  </si>
  <si>
    <t>*</t>
  </si>
  <si>
    <t>Szacowany średni koszt jednostkowy</t>
  </si>
  <si>
    <t>404, 411, 412</t>
  </si>
  <si>
    <t>Wsparcie procesu naboru, oceny i kontroli oraz wsparcie eksperckie i prawne w ramach tych procesów (analizy, ekspertyzy/doradztwo, wynagrodzenie ekspertów w oparciu o umowy cywilno- prawne).</t>
  </si>
  <si>
    <t>Wynagrodzenia ekspertów zewnętrznych oceniających wnioski o dofinansowanie na podstawie umów zlecenia i o dzieło, wynagrodzenie ekspertów zewnętrznych sporządzających wszelkie analizy, ekspertyzy, opinie oraz zajmujących się doradztwem na podstawie umów zlecenia i umów o dzieło.</t>
  </si>
  <si>
    <t>Publikacje ogłoszeń o naborach wniosków o dofinansowanie, naborach ekspertów zewnętrznych i innych niezbędnych w procesie naboru, oceny i kontroli.</t>
  </si>
  <si>
    <t>Zakup usług obejmujących wykonanie ekspertyz, analiz i opinii oraz usług doradztwa świadczonych przez przedsiębiorców.</t>
  </si>
  <si>
    <t>Zakup usług obejmujących tłumaczenie.</t>
  </si>
  <si>
    <t>Planowany średni koszt jednostkowy</t>
  </si>
  <si>
    <t>Wydatki związane z opłatami i kosztami sądowymi poniesionymi w związku z odzyskiwaniem środków</t>
  </si>
  <si>
    <t>zakupy w ramach wydatków bieżących</t>
  </si>
  <si>
    <t>zakupy w ramach wydatków majątkowych</t>
  </si>
  <si>
    <t>Utrzymanie pomieszczeń biurowych i magazynowych</t>
  </si>
  <si>
    <t>Koszty najmu</t>
  </si>
  <si>
    <t>Opłaty za dostawę energi elektrycznej, cieplnej i innej, gazu oraz wody</t>
  </si>
  <si>
    <t>Wywóz odpadów i odprowadzenie ścieków</t>
  </si>
  <si>
    <t>Usługi remontowe t.j. adaptacja, remont i modernizacja pomieszczeń biurowych oraz konserwacja i naprawa sprzętu i wyposażenia</t>
  </si>
  <si>
    <t>Opłaty z tytułu usług telekomunikacyjnych tj. wydatki na telefony stacjonarne, komórkowe oraz Internet</t>
  </si>
  <si>
    <t>Usługi pocztowe i kurierskie - w tym usługa poczty elektronicznej</t>
  </si>
  <si>
    <t>Opłata za wynajem długoterminowy</t>
  </si>
  <si>
    <t>Koszt paliwa oraz drobnych akcesoriów samochodowych</t>
  </si>
  <si>
    <t>Koszt usługi mycia samochodów służbowych</t>
  </si>
  <si>
    <t>Wsparcie funkcjonowania Komitetu Monitorującego, grup roboczych oraz innych ciał działających na rzecz Programu</t>
  </si>
  <si>
    <t>Wsparcie innych działań niezbędnych do prawidłowej realizacji RPO WZ</t>
  </si>
  <si>
    <t>Zakup i prenumerata prasy i innych publikacji</t>
  </si>
  <si>
    <t>Ewaluacja i badania</t>
  </si>
  <si>
    <t>Zamówienie materiałów brandingowych i wystawienniczych np. roll-upów, ścianek itp.</t>
  </si>
  <si>
    <t>Zadanie 1: Kategoria interwencji 121 - Przygotowanie, wdrażanie, monitorownie i kontrola</t>
  </si>
  <si>
    <t>Studia I ,II i III stopnia, studia podyplomowe</t>
  </si>
  <si>
    <t xml:space="preserve">Koszty podróży służbowych związane z podnoszeniem kwalifikacji </t>
  </si>
  <si>
    <t>Paragrafy**</t>
  </si>
  <si>
    <t>**</t>
  </si>
  <si>
    <t>Nagrody/premie - pełny koszt pracodawcy</t>
  </si>
  <si>
    <t>417,411,412</t>
  </si>
  <si>
    <t>Szacowana liczba finansowanych etatów</t>
  </si>
  <si>
    <t>Szacowana liczba pracowników biorących udział w formach podnoszenia kwalifikacji/ szacowana liczba wyjazdów</t>
  </si>
  <si>
    <t>Razem poz. 3:</t>
  </si>
  <si>
    <t>Razem poz. 2:</t>
  </si>
  <si>
    <t>Razem poz. 1:</t>
  </si>
  <si>
    <t>Koszty organizacyjne techniczne i administracyjne</t>
  </si>
  <si>
    <t>Koszty utrzymania samochodów wykorzystywanych na porzeby pracowników wykonujących zadania w ramach RPO WZ</t>
  </si>
  <si>
    <t>Zakup sprzętu komputerowego wraz z niezbędnym oprogramowaniem, sprzętu biurowego oraz wyposażenia i materiałów biurowych na potrzeby realizacji RPO WZ</t>
  </si>
  <si>
    <t>Razem poz. 4:</t>
  </si>
  <si>
    <t>możliwość wprowadzenia zadań/działań innych niż wymienione</t>
  </si>
  <si>
    <t>441, 430</t>
  </si>
  <si>
    <t>Podróze zagraniczne</t>
  </si>
  <si>
    <t xml:space="preserve">Pokrycie kosztów podróży służbowych krajowych i zagranicznych służących prawidłowemu funkcjonowaniu Programu </t>
  </si>
  <si>
    <t>Razem poz. 5:</t>
  </si>
  <si>
    <t>442, 430, 443</t>
  </si>
  <si>
    <t>Planowana liczba wyjazdów</t>
  </si>
  <si>
    <t>421,430</t>
  </si>
  <si>
    <t>Razem poz. 7:</t>
  </si>
  <si>
    <t>RAZEM ZADANIE 1 :</t>
  </si>
  <si>
    <t>Zadanie 2: Kategoria interwencji 122 - Ewaluacja i badania</t>
  </si>
  <si>
    <t>Zadanie 3: Kategoria interwencji 123 - Informacja i komunikacja</t>
  </si>
  <si>
    <t>RAZEM ZADANIE 2 :</t>
  </si>
  <si>
    <t>Podkategorie szczegółowe wydatków</t>
  </si>
  <si>
    <t>Planowana liczba kontroli</t>
  </si>
  <si>
    <t>Opis zadania(opis działań planowanych do realizacji w ramach wskazanego zadania)</t>
  </si>
  <si>
    <t>Razem poz. 6:</t>
  </si>
  <si>
    <t>wypełnić jeśli dotyczy lub wydzielić wydatki bieżące i inwestycyjne. Pozycja może być modyfikowana w zależności od potrzeb.</t>
  </si>
  <si>
    <t>RAZEM ZADANIE 3 :</t>
  </si>
  <si>
    <t>Publikacje i materiały informacyjno-promocyjne, w tym gadżety, powielanie, druk, publikacja materiałów (np. ulotki, biuletyny, broszury, publikacje)</t>
  </si>
  <si>
    <t>Realizacja innych działań informacyjno-promocyjnych</t>
  </si>
  <si>
    <t>Kompleksowa organizacja szkoleń, warsztatów i innego rodzaju spotkań o charakterze edukacyjnym dla beneficjentów lub potencjalnych beneficjentów w ramach Programu.</t>
  </si>
  <si>
    <t>Kompleksowa organizacja szkoleń, warsztatów i innego rodzaju spotkań o charakterze edukacyjnym dla uczestników lub potencjalnych uczestników projektów współfinasnowanych w ramach Programu.</t>
  </si>
  <si>
    <t>Pozostałe działania wspierajace realizację Strategii komunikacji RPO WZ w ramach w ramach Programu.</t>
  </si>
  <si>
    <t>Imprezy otwarte i inne</t>
  </si>
  <si>
    <t>Działania edukacyjne dla potencjalnych beneficjentów i beneficjentów, w tym spotkania informacyjne, szkolenia, seminaria, kursy, warsztaty dla beneficjentów</t>
  </si>
  <si>
    <t>RAZEM ZADANIE 1 + 2 + 3 :</t>
  </si>
  <si>
    <t>Działania informacyjno- promocyjne prowadzone w mediach (telewizja, radio, prasa, internet) oraz kampanie promocyjne o szerokim zasięgu</t>
  </si>
  <si>
    <t>Przygotowanie i przeprowadzenie działań informacyjno-promocyjnych w telewizji, radio, prasie i w internecie na temat  Programu  (m.in. audycje, publikacje, artykuły, ogłoszenia, reklamy).</t>
  </si>
  <si>
    <t>Kompleksowa organizacja i współorganizacja oraz obsługa imprez, akcji, eventów informacyjno-promocyjnych w ramach Programu, w tym prowadzenie działań informacyjno-promocyjnych w ramach imprez organizowanych w regionie.</t>
  </si>
  <si>
    <t>Kompleksowa organizacja i współorganizacja oraz obsługa konkursów promocyjnych w ramach Programu, w tym prowadzenie działań informacyjno-promocyjnych podczas konkursów organizowanych w regionie.</t>
  </si>
  <si>
    <t>Kompleksowa organizacja i współorganizacja oraz obsługa konferencji, seminariów i innego rodzaju spotkań informacyjno-promocyjnych dotycząsych  Programu, w tym prowadzenie działań informacyjno-promocyjnych podczas konferencji, seminariów i innego rodzaju spotkań organizowanych w regionie.</t>
  </si>
  <si>
    <t>Opracowanie, wydanie, dystrybucja i powielenie publikacji informacyjno-promocyjnych (w formie drukowanej i elektronicznej) orazzamówienie i dystrybucja materiałów promocyjnych na temat Programu.</t>
  </si>
  <si>
    <t>Przygotowanie i przeprowadzenie kampanii promocyjnych o szerokim zasięgu dotyczących Programu.</t>
  </si>
  <si>
    <t>Załacznik  nr 1 do Rocznego Planu Działań Pomocy Technicznej Regionalnego Programu Operacyjnego Województwa Zachodniopomorskiego 2014-2020</t>
  </si>
  <si>
    <t>Dofinansowanie (PLN)</t>
  </si>
  <si>
    <t>Szkolenia blokowe</t>
  </si>
  <si>
    <t xml:space="preserve">
Szkolenia indywidualne</t>
  </si>
  <si>
    <t xml:space="preserve">
Koszty podróży służbowych związane z procesem kontroli</t>
  </si>
  <si>
    <t xml:space="preserve">
Podróze krajowe</t>
  </si>
  <si>
    <t xml:space="preserve">***  </t>
  </si>
  <si>
    <t>zadania oraz kategorie wydatków do wyboru.</t>
  </si>
  <si>
    <t>SZCZEGÓŁOWY PLAN RZECZOWO-FINANSOWY***</t>
  </si>
  <si>
    <t>12</t>
  </si>
  <si>
    <t>0</t>
  </si>
  <si>
    <t>421, 422</t>
  </si>
  <si>
    <t>Opracowanie Planu Zrównoważonej Mobilności Miejskiej dla KKBOF na lata 2016-2023</t>
  </si>
  <si>
    <t>20</t>
  </si>
</sst>
</file>

<file path=xl/styles.xml><?xml version="1.0" encoding="utf-8"?>
<styleSheet xmlns="http://schemas.openxmlformats.org/spreadsheetml/2006/main">
  <numFmts count="1">
    <numFmt numFmtId="164" formatCode="0.0000000000%"/>
  </numFmts>
  <fonts count="18">
    <font>
      <sz val="11"/>
      <color theme="1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9"/>
      <name val="Czcionka tekstu podstawowego"/>
      <charset val="238"/>
    </font>
    <font>
      <sz val="11"/>
      <name val="Czcionka tekstu podstawowego"/>
      <family val="2"/>
      <charset val="238"/>
    </font>
    <font>
      <sz val="11"/>
      <color indexed="12"/>
      <name val="Czcionka tekstu podstawowego"/>
      <family val="2"/>
      <charset val="238"/>
    </font>
    <font>
      <sz val="10"/>
      <color indexed="81"/>
      <name val="Tahoma"/>
      <family val="2"/>
      <charset val="238"/>
    </font>
    <font>
      <sz val="8"/>
      <name val="Czcionka tekstu podstawowego"/>
      <family val="2"/>
      <charset val="238"/>
    </font>
    <font>
      <b/>
      <sz val="9"/>
      <name val="Czcionka tekstu podstawowego"/>
      <family val="2"/>
      <charset val="238"/>
    </font>
    <font>
      <i/>
      <sz val="11"/>
      <color indexed="12"/>
      <name val="Czcionka tekstu podstawowego"/>
      <charset val="238"/>
    </font>
    <font>
      <i/>
      <sz val="11"/>
      <color indexed="8"/>
      <name val="Czcionka tekstu podstawowego"/>
      <charset val="238"/>
    </font>
    <font>
      <sz val="8"/>
      <color indexed="81"/>
      <name val="Tahoma"/>
      <family val="2"/>
      <charset val="238"/>
    </font>
    <font>
      <b/>
      <sz val="10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b/>
      <sz val="8"/>
      <name val="Czcionka tekstu podstawowego"/>
      <family val="2"/>
      <charset val="238"/>
    </font>
    <font>
      <b/>
      <sz val="11"/>
      <name val="Czcionka tekstu podstawowego"/>
      <charset val="238"/>
    </font>
    <font>
      <b/>
      <sz val="16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0" fontId="0" fillId="0" borderId="1" xfId="0" applyBorder="1" applyAlignment="1"/>
    <xf numFmtId="0" fontId="0" fillId="0" borderId="2" xfId="0" applyBorder="1" applyAlignment="1"/>
    <xf numFmtId="0" fontId="0" fillId="3" borderId="0" xfId="0" applyFill="1" applyBorder="1" applyAlignment="1">
      <alignment vertical="center"/>
    </xf>
    <xf numFmtId="0" fontId="2" fillId="3" borderId="3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4" xfId="0" applyFont="1" applyBorder="1" applyAlignment="1">
      <alignment horizontal="center" vertical="center"/>
    </xf>
    <xf numFmtId="4" fontId="4" fillId="0" borderId="0" xfId="0" applyNumberFormat="1" applyFont="1" applyAlignment="1">
      <alignment horizontal="right"/>
    </xf>
    <xf numFmtId="4" fontId="7" fillId="3" borderId="5" xfId="0" applyNumberFormat="1" applyFont="1" applyFill="1" applyBorder="1" applyAlignment="1">
      <alignment horizontal="left" vertical="center" wrapText="1"/>
    </xf>
    <xf numFmtId="4" fontId="8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Alignment="1">
      <alignment horizontal="left" vertical="top"/>
    </xf>
    <xf numFmtId="0" fontId="1" fillId="3" borderId="0" xfId="0" applyFont="1" applyFill="1" applyBorder="1" applyAlignment="1">
      <alignment vertical="center"/>
    </xf>
    <xf numFmtId="4" fontId="3" fillId="0" borderId="7" xfId="0" applyNumberFormat="1" applyFont="1" applyBorder="1"/>
    <xf numFmtId="0" fontId="3" fillId="0" borderId="6" xfId="0" applyFont="1" applyBorder="1" applyAlignment="1">
      <alignment horizontal="center"/>
    </xf>
    <xf numFmtId="4" fontId="3" fillId="0" borderId="4" xfId="0" applyNumberFormat="1" applyFont="1" applyBorder="1"/>
    <xf numFmtId="0" fontId="6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4" fontId="3" fillId="0" borderId="9" xfId="0" applyNumberFormat="1" applyFont="1" applyBorder="1"/>
    <xf numFmtId="4" fontId="3" fillId="0" borderId="4" xfId="0" applyNumberFormat="1" applyFont="1" applyBorder="1" applyAlignment="1">
      <alignment horizontal="right"/>
    </xf>
    <xf numFmtId="4" fontId="3" fillId="0" borderId="10" xfId="0" applyNumberFormat="1" applyFont="1" applyBorder="1" applyAlignment="1">
      <alignment horizontal="right"/>
    </xf>
    <xf numFmtId="0" fontId="6" fillId="0" borderId="11" xfId="0" applyFont="1" applyBorder="1" applyAlignment="1">
      <alignment wrapText="1"/>
    </xf>
    <xf numFmtId="4" fontId="3" fillId="3" borderId="13" xfId="0" applyNumberFormat="1" applyFont="1" applyFill="1" applyBorder="1"/>
    <xf numFmtId="4" fontId="3" fillId="3" borderId="14" xfId="0" applyNumberFormat="1" applyFont="1" applyFill="1" applyBorder="1" applyAlignment="1">
      <alignment horizontal="right"/>
    </xf>
    <xf numFmtId="4" fontId="3" fillId="3" borderId="15" xfId="0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left" vertical="center"/>
    </xf>
    <xf numFmtId="4" fontId="3" fillId="0" borderId="11" xfId="0" applyNumberFormat="1" applyFont="1" applyBorder="1" applyAlignment="1"/>
    <xf numFmtId="0" fontId="3" fillId="0" borderId="11" xfId="0" applyFont="1" applyBorder="1"/>
    <xf numFmtId="0" fontId="3" fillId="0" borderId="16" xfId="0" applyFont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wrapText="1"/>
    </xf>
    <xf numFmtId="4" fontId="3" fillId="0" borderId="11" xfId="0" applyNumberFormat="1" applyFont="1" applyBorder="1" applyAlignment="1">
      <alignment horizontal="right"/>
    </xf>
    <xf numFmtId="0" fontId="3" fillId="3" borderId="17" xfId="0" applyFont="1" applyFill="1" applyBorder="1" applyAlignment="1">
      <alignment horizontal="left" vertical="top"/>
    </xf>
    <xf numFmtId="0" fontId="3" fillId="3" borderId="17" xfId="0" applyFont="1" applyFill="1" applyBorder="1" applyAlignment="1">
      <alignment vertical="top"/>
    </xf>
    <xf numFmtId="0" fontId="13" fillId="3" borderId="18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wrapText="1"/>
    </xf>
    <xf numFmtId="0" fontId="3" fillId="0" borderId="6" xfId="0" applyFont="1" applyBorder="1"/>
    <xf numFmtId="2" fontId="3" fillId="0" borderId="4" xfId="0" applyNumberFormat="1" applyFont="1" applyBorder="1"/>
    <xf numFmtId="0" fontId="6" fillId="0" borderId="19" xfId="0" applyFont="1" applyBorder="1" applyAlignment="1">
      <alignment horizontal="left" vertical="center"/>
    </xf>
    <xf numFmtId="0" fontId="3" fillId="0" borderId="11" xfId="0" applyFont="1" applyBorder="1" applyAlignment="1">
      <alignment horizontal="right"/>
    </xf>
    <xf numFmtId="4" fontId="3" fillId="3" borderId="14" xfId="0" applyNumberFormat="1" applyFont="1" applyFill="1" applyBorder="1"/>
    <xf numFmtId="49" fontId="3" fillId="0" borderId="16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4" fontId="3" fillId="2" borderId="12" xfId="0" applyNumberFormat="1" applyFont="1" applyFill="1" applyBorder="1" applyAlignment="1">
      <alignment horizontal="right"/>
    </xf>
    <xf numFmtId="4" fontId="3" fillId="3" borderId="25" xfId="0" applyNumberFormat="1" applyFont="1" applyFill="1" applyBorder="1" applyAlignment="1">
      <alignment horizontal="right"/>
    </xf>
    <xf numFmtId="0" fontId="12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8" xfId="0" applyFont="1" applyBorder="1" applyAlignment="1"/>
    <xf numFmtId="0" fontId="3" fillId="0" borderId="22" xfId="0" applyFont="1" applyBorder="1" applyAlignment="1"/>
    <xf numFmtId="0" fontId="3" fillId="3" borderId="2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7" fillId="3" borderId="33" xfId="0" applyFont="1" applyFill="1" applyBorder="1" applyAlignment="1">
      <alignment horizontal="left" vertical="center" wrapText="1"/>
    </xf>
    <xf numFmtId="4" fontId="7" fillId="3" borderId="34" xfId="0" applyNumberFormat="1" applyFont="1" applyFill="1" applyBorder="1" applyAlignment="1">
      <alignment horizontal="left" vertical="center" wrapText="1"/>
    </xf>
    <xf numFmtId="0" fontId="7" fillId="3" borderId="32" xfId="0" applyFont="1" applyFill="1" applyBorder="1" applyAlignment="1">
      <alignment vertical="center"/>
    </xf>
    <xf numFmtId="0" fontId="7" fillId="3" borderId="33" xfId="0" applyFont="1" applyFill="1" applyBorder="1" applyAlignment="1">
      <alignment vertical="center"/>
    </xf>
    <xf numFmtId="0" fontId="7" fillId="3" borderId="39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6" xfId="0" applyFont="1" applyFill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4" fontId="0" fillId="0" borderId="9" xfId="0" applyNumberFormat="1" applyFont="1" applyBorder="1"/>
    <xf numFmtId="4" fontId="0" fillId="0" borderId="4" xfId="0" applyNumberFormat="1" applyFont="1" applyBorder="1" applyAlignment="1">
      <alignment horizontal="right"/>
    </xf>
    <xf numFmtId="4" fontId="0" fillId="0" borderId="10" xfId="0" applyNumberFormat="1" applyFont="1" applyBorder="1" applyAlignment="1">
      <alignment horizontal="right"/>
    </xf>
    <xf numFmtId="0" fontId="0" fillId="0" borderId="6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4" fontId="0" fillId="0" borderId="4" xfId="0" applyNumberFormat="1" applyFont="1" applyFill="1" applyBorder="1" applyAlignment="1"/>
    <xf numFmtId="4" fontId="0" fillId="0" borderId="9" xfId="0" applyNumberFormat="1" applyFont="1" applyBorder="1" applyAlignment="1"/>
    <xf numFmtId="4" fontId="0" fillId="0" borderId="4" xfId="0" applyNumberFormat="1" applyFont="1" applyBorder="1" applyAlignment="1"/>
    <xf numFmtId="4" fontId="0" fillId="0" borderId="10" xfId="0" applyNumberFormat="1" applyFont="1" applyBorder="1" applyAlignment="1"/>
    <xf numFmtId="4" fontId="0" fillId="0" borderId="11" xfId="0" applyNumberFormat="1" applyFont="1" applyFill="1" applyBorder="1" applyAlignment="1"/>
    <xf numFmtId="0" fontId="0" fillId="0" borderId="9" xfId="0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0" fontId="0" fillId="0" borderId="1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/>
    <xf numFmtId="4" fontId="0" fillId="0" borderId="9" xfId="0" applyNumberFormat="1" applyFont="1" applyFill="1" applyBorder="1"/>
    <xf numFmtId="0" fontId="0" fillId="0" borderId="20" xfId="0" applyFont="1" applyBorder="1" applyAlignment="1">
      <alignment horizontal="center"/>
    </xf>
    <xf numFmtId="4" fontId="0" fillId="0" borderId="21" xfId="0" applyNumberFormat="1" applyFont="1" applyFill="1" applyBorder="1"/>
    <xf numFmtId="4" fontId="0" fillId="0" borderId="4" xfId="0" applyNumberFormat="1" applyFont="1" applyFill="1" applyBorder="1" applyAlignment="1">
      <alignment horizontal="right"/>
    </xf>
    <xf numFmtId="4" fontId="0" fillId="0" borderId="10" xfId="0" applyNumberFormat="1" applyFont="1" applyFill="1" applyBorder="1" applyAlignment="1">
      <alignment horizontal="right"/>
    </xf>
    <xf numFmtId="4" fontId="0" fillId="0" borderId="12" xfId="0" applyNumberFormat="1" applyFont="1" applyBorder="1"/>
    <xf numFmtId="0" fontId="0" fillId="0" borderId="3" xfId="0" applyFont="1" applyBorder="1" applyAlignment="1">
      <alignment horizontal="center" vertical="center"/>
    </xf>
    <xf numFmtId="4" fontId="0" fillId="0" borderId="24" xfId="0" applyNumberFormat="1" applyFont="1" applyBorder="1"/>
    <xf numFmtId="4" fontId="0" fillId="0" borderId="3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40" xfId="0" applyFont="1" applyBorder="1" applyAlignment="1">
      <alignment horizontal="center" vertical="center"/>
    </xf>
    <xf numFmtId="0" fontId="0" fillId="0" borderId="20" xfId="0" applyFont="1" applyBorder="1"/>
    <xf numFmtId="4" fontId="0" fillId="0" borderId="40" xfId="0" applyNumberFormat="1" applyFont="1" applyBorder="1" applyAlignment="1">
      <alignment horizontal="right"/>
    </xf>
    <xf numFmtId="4" fontId="0" fillId="0" borderId="26" xfId="0" applyNumberFormat="1" applyFont="1" applyBorder="1" applyAlignment="1">
      <alignment horizontal="right"/>
    </xf>
    <xf numFmtId="4" fontId="0" fillId="0" borderId="7" xfId="0" applyNumberFormat="1" applyFont="1" applyBorder="1"/>
    <xf numFmtId="4" fontId="0" fillId="0" borderId="4" xfId="0" applyNumberFormat="1" applyFont="1" applyBorder="1"/>
    <xf numFmtId="0" fontId="17" fillId="3" borderId="16" xfId="0" applyFont="1" applyFill="1" applyBorder="1" applyAlignment="1">
      <alignment vertical="center" wrapText="1"/>
    </xf>
    <xf numFmtId="0" fontId="17" fillId="3" borderId="16" xfId="0" applyFont="1" applyFill="1" applyBorder="1" applyAlignment="1">
      <alignment horizontal="left" vertical="center" wrapText="1"/>
    </xf>
    <xf numFmtId="49" fontId="0" fillId="0" borderId="6" xfId="0" applyNumberFormat="1" applyFont="1" applyBorder="1" applyAlignment="1">
      <alignment horizontal="center"/>
    </xf>
    <xf numFmtId="4" fontId="0" fillId="0" borderId="11" xfId="0" applyNumberFormat="1" applyFont="1" applyBorder="1" applyAlignment="1"/>
    <xf numFmtId="49" fontId="0" fillId="0" borderId="6" xfId="0" applyNumberFormat="1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4" fontId="0" fillId="0" borderId="48" xfId="0" applyNumberFormat="1" applyFont="1" applyBorder="1" applyAlignment="1">
      <alignment horizontal="right"/>
    </xf>
    <xf numFmtId="4" fontId="0" fillId="0" borderId="49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2" fillId="3" borderId="27" xfId="0" applyFont="1" applyFill="1" applyBorder="1" applyAlignment="1">
      <alignment horizontal="right" vertical="top"/>
    </xf>
    <xf numFmtId="0" fontId="12" fillId="3" borderId="28" xfId="0" applyFont="1" applyFill="1" applyBorder="1" applyAlignment="1">
      <alignment horizontal="right"/>
    </xf>
    <xf numFmtId="0" fontId="12" fillId="3" borderId="13" xfId="0" applyFont="1" applyFill="1" applyBorder="1" applyAlignment="1">
      <alignment horizontal="right"/>
    </xf>
    <xf numFmtId="4" fontId="3" fillId="0" borderId="11" xfId="0" applyNumberFormat="1" applyFont="1" applyBorder="1" applyAlignment="1">
      <alignment horizontal="right"/>
    </xf>
    <xf numFmtId="4" fontId="3" fillId="0" borderId="16" xfId="0" applyNumberFormat="1" applyFont="1" applyBorder="1" applyAlignment="1">
      <alignment horizontal="right"/>
    </xf>
    <xf numFmtId="4" fontId="3" fillId="0" borderId="50" xfId="0" applyNumberFormat="1" applyFont="1" applyBorder="1" applyAlignment="1">
      <alignment horizontal="right"/>
    </xf>
    <xf numFmtId="4" fontId="3" fillId="0" borderId="35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3" fillId="3" borderId="43" xfId="0" applyFont="1" applyFill="1" applyBorder="1" applyAlignment="1">
      <alignment horizontal="left" vertical="top" wrapText="1"/>
    </xf>
    <xf numFmtId="0" fontId="3" fillId="0" borderId="43" xfId="0" applyFont="1" applyBorder="1" applyAlignment="1">
      <alignment wrapText="1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3" fillId="0" borderId="4" xfId="0" applyFont="1" applyBorder="1" applyAlignment="1">
      <alignment wrapText="1"/>
    </xf>
    <xf numFmtId="0" fontId="3" fillId="0" borderId="40" xfId="0" applyFont="1" applyBorder="1" applyAlignment="1">
      <alignment wrapText="1"/>
    </xf>
    <xf numFmtId="0" fontId="3" fillId="0" borderId="33" xfId="0" applyFont="1" applyBorder="1" applyAlignment="1">
      <alignment wrapText="1"/>
    </xf>
    <xf numFmtId="0" fontId="3" fillId="0" borderId="16" xfId="0" applyFont="1" applyBorder="1" applyAlignment="1">
      <alignment wrapText="1"/>
    </xf>
    <xf numFmtId="4" fontId="3" fillId="0" borderId="33" xfId="0" applyNumberFormat="1" applyFont="1" applyBorder="1" applyAlignment="1">
      <alignment wrapText="1"/>
    </xf>
    <xf numFmtId="4" fontId="3" fillId="0" borderId="16" xfId="0" applyNumberFormat="1" applyFont="1" applyBorder="1" applyAlignment="1">
      <alignment wrapText="1"/>
    </xf>
    <xf numFmtId="0" fontId="0" fillId="0" borderId="3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4" fontId="0" fillId="0" borderId="33" xfId="0" applyNumberFormat="1" applyFont="1" applyBorder="1" applyAlignment="1">
      <alignment horizontal="right"/>
    </xf>
    <xf numFmtId="4" fontId="0" fillId="0" borderId="16" xfId="0" applyNumberFormat="1" applyFont="1" applyBorder="1" applyAlignment="1">
      <alignment horizontal="right"/>
    </xf>
    <xf numFmtId="0" fontId="11" fillId="3" borderId="30" xfId="0" applyFont="1" applyFill="1" applyBorder="1" applyAlignment="1">
      <alignment vertical="top" wrapText="1"/>
    </xf>
    <xf numFmtId="0" fontId="3" fillId="0" borderId="30" xfId="0" applyFont="1" applyBorder="1" applyAlignment="1">
      <alignment wrapText="1"/>
    </xf>
    <xf numFmtId="0" fontId="3" fillId="3" borderId="17" xfId="0" applyFont="1" applyFill="1" applyBorder="1" applyAlignment="1">
      <alignment horizontal="left" vertical="top"/>
    </xf>
    <xf numFmtId="0" fontId="11" fillId="3" borderId="30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 wrapText="1"/>
    </xf>
    <xf numFmtId="0" fontId="11" fillId="3" borderId="33" xfId="0" applyFont="1" applyFill="1" applyBorder="1" applyAlignment="1">
      <alignment horizontal="left" vertical="top" wrapText="1"/>
    </xf>
    <xf numFmtId="0" fontId="11" fillId="3" borderId="42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right" vertical="top"/>
    </xf>
    <xf numFmtId="0" fontId="3" fillId="3" borderId="17" xfId="0" applyFont="1" applyFill="1" applyBorder="1" applyAlignment="1">
      <alignment horizontal="right" vertical="top"/>
    </xf>
    <xf numFmtId="0" fontId="3" fillId="3" borderId="45" xfId="0" applyFont="1" applyFill="1" applyBorder="1" applyAlignment="1">
      <alignment horizontal="right" vertical="top"/>
    </xf>
    <xf numFmtId="0" fontId="3" fillId="3" borderId="17" xfId="0" applyFont="1" applyFill="1" applyBorder="1" applyAlignment="1">
      <alignment horizontal="center" vertical="top"/>
    </xf>
    <xf numFmtId="0" fontId="12" fillId="3" borderId="37" xfId="0" applyFont="1" applyFill="1" applyBorder="1" applyAlignment="1">
      <alignment horizontal="right" vertical="top"/>
    </xf>
    <xf numFmtId="0" fontId="12" fillId="3" borderId="38" xfId="0" applyFont="1" applyFill="1" applyBorder="1" applyAlignment="1">
      <alignment horizontal="right"/>
    </xf>
    <xf numFmtId="0" fontId="12" fillId="3" borderId="39" xfId="0" applyFont="1" applyFill="1" applyBorder="1" applyAlignment="1">
      <alignment horizontal="right"/>
    </xf>
    <xf numFmtId="0" fontId="3" fillId="3" borderId="30" xfId="0" applyFont="1" applyFill="1" applyBorder="1" applyAlignment="1">
      <alignment horizontal="left" vertical="top" wrapText="1"/>
    </xf>
    <xf numFmtId="0" fontId="3" fillId="3" borderId="42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4" fontId="0" fillId="0" borderId="34" xfId="0" applyNumberFormat="1" applyFont="1" applyBorder="1" applyAlignment="1">
      <alignment horizontal="right"/>
    </xf>
    <xf numFmtId="4" fontId="0" fillId="0" borderId="35" xfId="0" applyNumberFormat="1" applyFont="1" applyBorder="1" applyAlignment="1">
      <alignment horizontal="right"/>
    </xf>
    <xf numFmtId="4" fontId="3" fillId="0" borderId="30" xfId="0" applyNumberFormat="1" applyFont="1" applyBorder="1" applyAlignment="1">
      <alignment horizontal="right"/>
    </xf>
    <xf numFmtId="0" fontId="3" fillId="0" borderId="3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wrapText="1"/>
    </xf>
    <xf numFmtId="0" fontId="3" fillId="0" borderId="3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33" xfId="0" applyNumberFormat="1" applyFont="1" applyBorder="1" applyAlignment="1">
      <alignment horizontal="right"/>
    </xf>
    <xf numFmtId="0" fontId="6" fillId="0" borderId="39" xfId="0" applyFont="1" applyBorder="1" applyAlignment="1">
      <alignment horizontal="left" vertical="center" wrapText="1"/>
    </xf>
    <xf numFmtId="0" fontId="12" fillId="3" borderId="27" xfId="0" applyFont="1" applyFill="1" applyBorder="1" applyAlignment="1">
      <alignment horizontal="right" vertical="center"/>
    </xf>
    <xf numFmtId="0" fontId="12" fillId="3" borderId="28" xfId="0" applyFont="1" applyFill="1" applyBorder="1" applyAlignment="1">
      <alignment horizontal="right" vertical="center"/>
    </xf>
    <xf numFmtId="0" fontId="12" fillId="3" borderId="13" xfId="0" applyFont="1" applyFill="1" applyBorder="1" applyAlignment="1">
      <alignment horizontal="right" vertical="center"/>
    </xf>
    <xf numFmtId="0" fontId="15" fillId="3" borderId="0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1" fillId="3" borderId="11" xfId="0" applyFont="1" applyFill="1" applyBorder="1" applyAlignment="1">
      <alignment horizontal="left" vertical="top" wrapText="1"/>
    </xf>
    <xf numFmtId="0" fontId="3" fillId="3" borderId="29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4" fontId="0" fillId="0" borderId="4" xfId="0" applyNumberFormat="1" applyFont="1" applyBorder="1" applyAlignment="1">
      <alignment horizontal="right"/>
    </xf>
    <xf numFmtId="0" fontId="6" fillId="0" borderId="30" xfId="0" applyFont="1" applyBorder="1" applyAlignment="1">
      <alignment horizontal="left" vertical="top" wrapText="1"/>
    </xf>
    <xf numFmtId="0" fontId="3" fillId="0" borderId="16" xfId="0" applyFont="1" applyBorder="1"/>
    <xf numFmtId="4" fontId="0" fillId="0" borderId="30" xfId="0" applyNumberFormat="1" applyFont="1" applyBorder="1" applyAlignment="1">
      <alignment horizontal="right"/>
    </xf>
    <xf numFmtId="0" fontId="0" fillId="0" borderId="30" xfId="0" applyFont="1" applyBorder="1" applyAlignment="1">
      <alignment horizontal="center" vertical="center" wrapText="1"/>
    </xf>
    <xf numFmtId="0" fontId="0" fillId="0" borderId="16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3" borderId="32" xfId="0" applyFont="1" applyFill="1" applyBorder="1" applyAlignment="1">
      <alignment horizontal="left" vertical="top"/>
    </xf>
    <xf numFmtId="0" fontId="3" fillId="3" borderId="45" xfId="0" applyFont="1" applyFill="1" applyBorder="1" applyAlignment="1">
      <alignment horizontal="left" vertical="top"/>
    </xf>
    <xf numFmtId="4" fontId="3" fillId="0" borderId="10" xfId="0" applyNumberFormat="1" applyFont="1" applyBorder="1" applyAlignment="1">
      <alignment horizontal="right" wrapText="1"/>
    </xf>
    <xf numFmtId="4" fontId="3" fillId="0" borderId="26" xfId="0" applyNumberFormat="1" applyFont="1" applyBorder="1" applyAlignment="1">
      <alignment horizontal="right" wrapText="1"/>
    </xf>
    <xf numFmtId="4" fontId="3" fillId="0" borderId="5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wrapText="1"/>
    </xf>
    <xf numFmtId="4" fontId="3" fillId="0" borderId="40" xfId="0" applyNumberFormat="1" applyFont="1" applyBorder="1" applyAlignment="1">
      <alignment wrapText="1"/>
    </xf>
    <xf numFmtId="0" fontId="12" fillId="3" borderId="44" xfId="0" applyFont="1" applyFill="1" applyBorder="1" applyAlignment="1">
      <alignment horizontal="right" vertical="top"/>
    </xf>
    <xf numFmtId="0" fontId="12" fillId="3" borderId="46" xfId="0" applyFont="1" applyFill="1" applyBorder="1" applyAlignment="1">
      <alignment horizontal="right"/>
    </xf>
    <xf numFmtId="0" fontId="12" fillId="3" borderId="47" xfId="0" applyFont="1" applyFill="1" applyBorder="1" applyAlignment="1">
      <alignment horizontal="right"/>
    </xf>
    <xf numFmtId="4" fontId="7" fillId="3" borderId="34" xfId="0" applyNumberFormat="1" applyFont="1" applyFill="1" applyBorder="1" applyAlignment="1">
      <alignment horizontal="left" vertical="center" wrapText="1"/>
    </xf>
    <xf numFmtId="4" fontId="3" fillId="0" borderId="35" xfId="0" applyNumberFormat="1" applyFont="1" applyBorder="1" applyAlignment="1">
      <alignment horizontal="left" vertical="center" wrapText="1"/>
    </xf>
    <xf numFmtId="0" fontId="7" fillId="3" borderId="51" xfId="0" applyFont="1" applyFill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7" fillId="3" borderId="33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6" fillId="0" borderId="18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0" fillId="0" borderId="41" xfId="0" applyFont="1" applyBorder="1" applyAlignment="1">
      <alignment horizontal="left" vertical="top" wrapText="1"/>
    </xf>
    <xf numFmtId="0" fontId="0" fillId="0" borderId="19" xfId="0" applyFont="1" applyBorder="1" applyAlignment="1">
      <alignment horizontal="left" vertical="top"/>
    </xf>
    <xf numFmtId="0" fontId="0" fillId="0" borderId="20" xfId="0" applyFont="1" applyBorder="1" applyAlignment="1">
      <alignment horizontal="left" vertical="top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1" fillId="3" borderId="16" xfId="0" applyFont="1" applyFill="1" applyBorder="1" applyAlignment="1">
      <alignment horizontal="left" vertical="top" wrapText="1"/>
    </xf>
    <xf numFmtId="0" fontId="7" fillId="3" borderId="32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left" vertical="top"/>
    </xf>
    <xf numFmtId="164" fontId="0" fillId="0" borderId="0" xfId="0" applyNumberFormat="1"/>
    <xf numFmtId="164" fontId="0" fillId="2" borderId="0" xfId="0" applyNumberFormat="1" applyFill="1"/>
    <xf numFmtId="164" fontId="9" fillId="0" borderId="0" xfId="0" applyNumberFormat="1" applyFont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7</xdr:col>
      <xdr:colOff>1028700</xdr:colOff>
      <xdr:row>0</xdr:row>
      <xdr:rowOff>1104900</xdr:rowOff>
    </xdr:to>
    <xdr:pic>
      <xdr:nvPicPr>
        <xdr:cNvPr id="1039" name="Obraz 1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5" y="0"/>
          <a:ext cx="100679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499984740745262"/>
    <pageSetUpPr fitToPage="1"/>
  </sheetPr>
  <dimension ref="A1:K97"/>
  <sheetViews>
    <sheetView tabSelected="1" zoomScale="80" zoomScaleNormal="80" workbookViewId="0">
      <selection activeCell="I54" sqref="I54"/>
    </sheetView>
  </sheetViews>
  <sheetFormatPr defaultRowHeight="14.25"/>
  <cols>
    <col min="1" max="1" width="3.375" customWidth="1"/>
    <col min="2" max="2" width="21.25" customWidth="1"/>
    <col min="3" max="3" width="26.25" customWidth="1"/>
    <col min="4" max="4" width="22.875" customWidth="1"/>
    <col min="5" max="5" width="21.125" customWidth="1"/>
    <col min="6" max="6" width="17.375" customWidth="1"/>
    <col min="7" max="8" width="19.5" customWidth="1"/>
    <col min="9" max="9" width="17.75" style="9" customWidth="1"/>
    <col min="10" max="10" width="25.5" style="234" customWidth="1"/>
    <col min="11" max="11" width="52.25" customWidth="1"/>
  </cols>
  <sheetData>
    <row r="1" spans="1:11" ht="93" customHeight="1"/>
    <row r="2" spans="1:11" ht="15">
      <c r="A2" s="7" t="s">
        <v>88</v>
      </c>
    </row>
    <row r="4" spans="1:11" ht="28.15" customHeight="1">
      <c r="A4" s="14" t="s">
        <v>96</v>
      </c>
      <c r="B4" s="5"/>
      <c r="C4" s="5"/>
      <c r="D4" s="5"/>
      <c r="E4" s="5"/>
      <c r="F4" s="5"/>
      <c r="G4" s="183">
        <v>2016</v>
      </c>
      <c r="H4" s="183"/>
      <c r="I4" s="183"/>
    </row>
    <row r="5" spans="1:11" ht="24" customHeight="1">
      <c r="A5" s="3"/>
      <c r="B5" s="4"/>
      <c r="C5" s="4"/>
      <c r="D5" s="4"/>
      <c r="E5" s="4"/>
      <c r="F5" s="4"/>
      <c r="G5" s="185"/>
      <c r="H5" s="185"/>
      <c r="I5" s="185"/>
    </row>
    <row r="6" spans="1:11" ht="25.5" customHeight="1">
      <c r="A6" s="188" t="s">
        <v>38</v>
      </c>
      <c r="B6" s="189"/>
      <c r="C6" s="189"/>
      <c r="D6" s="189"/>
      <c r="E6" s="189"/>
      <c r="F6" s="189"/>
      <c r="G6" s="189"/>
      <c r="H6" s="189"/>
      <c r="I6" s="190"/>
    </row>
    <row r="7" spans="1:11" ht="25.9" customHeight="1" thickBot="1">
      <c r="A7" s="52"/>
      <c r="B7" s="53"/>
      <c r="C7" s="53"/>
      <c r="D7" s="53"/>
      <c r="E7" s="53"/>
      <c r="F7" s="53"/>
      <c r="G7" s="184"/>
      <c r="H7" s="184"/>
      <c r="I7" s="184"/>
    </row>
    <row r="8" spans="1:11" ht="25.5" customHeight="1">
      <c r="A8" s="54" t="s">
        <v>0</v>
      </c>
      <c r="B8" s="55" t="s">
        <v>3</v>
      </c>
      <c r="C8" s="56" t="s">
        <v>67</v>
      </c>
      <c r="D8" s="56" t="s">
        <v>45</v>
      </c>
      <c r="E8" s="6" t="s">
        <v>12</v>
      </c>
      <c r="F8" s="57" t="s">
        <v>41</v>
      </c>
      <c r="G8" s="6" t="s">
        <v>5</v>
      </c>
      <c r="H8" s="6" t="s">
        <v>6</v>
      </c>
      <c r="I8" s="10" t="s">
        <v>89</v>
      </c>
    </row>
    <row r="9" spans="1:11" ht="50.25" customHeight="1">
      <c r="A9" s="187">
        <v>1</v>
      </c>
      <c r="B9" s="186" t="s">
        <v>1</v>
      </c>
      <c r="C9" s="18" t="s">
        <v>2</v>
      </c>
      <c r="D9" s="66">
        <v>4</v>
      </c>
      <c r="E9" s="73">
        <v>61325</v>
      </c>
      <c r="F9" s="78" t="s">
        <v>8</v>
      </c>
      <c r="G9" s="74">
        <v>245300</v>
      </c>
      <c r="H9" s="75">
        <f>G9</f>
        <v>245300</v>
      </c>
      <c r="I9" s="76">
        <f>0.85*H9</f>
        <v>208505</v>
      </c>
      <c r="J9" s="234">
        <f>SUM(I9*100%)/G9</f>
        <v>0.85</v>
      </c>
      <c r="K9" s="64"/>
    </row>
    <row r="10" spans="1:11" ht="27.75" customHeight="1">
      <c r="A10" s="143"/>
      <c r="B10" s="144"/>
      <c r="C10" s="18" t="s">
        <v>43</v>
      </c>
      <c r="D10" s="71">
        <v>4</v>
      </c>
      <c r="E10" s="73">
        <v>4500</v>
      </c>
      <c r="F10" s="78" t="s">
        <v>8</v>
      </c>
      <c r="G10" s="74">
        <v>18000</v>
      </c>
      <c r="H10" s="75">
        <f>G10</f>
        <v>18000</v>
      </c>
      <c r="I10" s="76">
        <f>0.85*H10</f>
        <v>15300</v>
      </c>
      <c r="J10" s="234">
        <f t="shared" ref="J10:J56" si="0">SUM(I10*100%)/G10</f>
        <v>0.85</v>
      </c>
    </row>
    <row r="11" spans="1:11" ht="27.75" customHeight="1" thickBot="1">
      <c r="A11" s="143"/>
      <c r="B11" s="144"/>
      <c r="C11" s="23" t="s">
        <v>7</v>
      </c>
      <c r="D11" s="72">
        <v>4</v>
      </c>
      <c r="E11" s="77">
        <v>1500</v>
      </c>
      <c r="F11" s="79" t="s">
        <v>13</v>
      </c>
      <c r="G11" s="74">
        <v>6000</v>
      </c>
      <c r="H11" s="75">
        <f>G11</f>
        <v>6000</v>
      </c>
      <c r="I11" s="76">
        <f>0.85*H11</f>
        <v>5100</v>
      </c>
      <c r="J11" s="234">
        <f t="shared" si="0"/>
        <v>0.85</v>
      </c>
    </row>
    <row r="12" spans="1:11" ht="24" customHeight="1" thickBot="1">
      <c r="A12" s="113" t="s">
        <v>49</v>
      </c>
      <c r="B12" s="114"/>
      <c r="C12" s="114"/>
      <c r="D12" s="114"/>
      <c r="E12" s="114"/>
      <c r="F12" s="115"/>
      <c r="G12" s="24">
        <f>SUM(G9:G11)</f>
        <v>269300</v>
      </c>
      <c r="H12" s="25">
        <f>SUM(H9:H11)</f>
        <v>269300</v>
      </c>
      <c r="I12" s="26">
        <f>SUM(I9:I11)</f>
        <v>228905</v>
      </c>
      <c r="J12" s="234">
        <f t="shared" si="0"/>
        <v>0.85</v>
      </c>
    </row>
    <row r="13" spans="1:11" ht="61.5" customHeight="1">
      <c r="A13" s="124">
        <v>2</v>
      </c>
      <c r="B13" s="141" t="s">
        <v>9</v>
      </c>
      <c r="C13" s="192" t="s">
        <v>91</v>
      </c>
      <c r="D13" s="99" t="s">
        <v>46</v>
      </c>
      <c r="E13" s="100" t="s">
        <v>12</v>
      </c>
      <c r="F13" s="195">
        <v>470</v>
      </c>
      <c r="G13" s="140">
        <f>D14*E14</f>
        <v>15000</v>
      </c>
      <c r="H13" s="194">
        <f>G13</f>
        <v>15000</v>
      </c>
      <c r="I13" s="108">
        <f>0.85*H13</f>
        <v>12750</v>
      </c>
      <c r="J13" s="234">
        <f t="shared" si="0"/>
        <v>0.85</v>
      </c>
    </row>
    <row r="14" spans="1:11" ht="25.5" customHeight="1">
      <c r="A14" s="125"/>
      <c r="B14" s="142"/>
      <c r="C14" s="193"/>
      <c r="D14" s="101" t="s">
        <v>97</v>
      </c>
      <c r="E14" s="98">
        <v>1250</v>
      </c>
      <c r="F14" s="196"/>
      <c r="G14" s="191"/>
      <c r="H14" s="140"/>
      <c r="I14" s="109"/>
    </row>
    <row r="15" spans="1:11" ht="25.5" customHeight="1">
      <c r="A15" s="125"/>
      <c r="B15" s="142"/>
      <c r="C15" s="27" t="s">
        <v>10</v>
      </c>
      <c r="D15" s="71">
        <v>4</v>
      </c>
      <c r="E15" s="98">
        <v>1200</v>
      </c>
      <c r="F15" s="67">
        <v>470</v>
      </c>
      <c r="G15" s="102">
        <f>D15*E15</f>
        <v>4800</v>
      </c>
      <c r="H15" s="69">
        <f>G15</f>
        <v>4800</v>
      </c>
      <c r="I15" s="70">
        <f>0.85*H15</f>
        <v>4080</v>
      </c>
      <c r="J15" s="234">
        <f t="shared" si="0"/>
        <v>0.85</v>
      </c>
    </row>
    <row r="16" spans="1:11" ht="24.75" customHeight="1">
      <c r="A16" s="125"/>
      <c r="B16" s="142"/>
      <c r="C16" s="18" t="s">
        <v>39</v>
      </c>
      <c r="D16" s="101" t="s">
        <v>98</v>
      </c>
      <c r="E16" s="98">
        <v>0</v>
      </c>
      <c r="F16" s="67">
        <v>470</v>
      </c>
      <c r="G16" s="102">
        <f>D16*E16</f>
        <v>0</v>
      </c>
      <c r="H16" s="69">
        <f>G16</f>
        <v>0</v>
      </c>
      <c r="I16" s="70">
        <f>0.85*H16</f>
        <v>0</v>
      </c>
    </row>
    <row r="17" spans="1:11" ht="25.5" customHeight="1">
      <c r="A17" s="125"/>
      <c r="B17" s="142"/>
      <c r="C17" s="27" t="s">
        <v>90</v>
      </c>
      <c r="D17" s="16">
        <v>0</v>
      </c>
      <c r="E17" s="17">
        <v>0</v>
      </c>
      <c r="F17" s="19">
        <v>470</v>
      </c>
      <c r="G17" s="28">
        <f>D17*E17</f>
        <v>0</v>
      </c>
      <c r="H17" s="21">
        <f>G17</f>
        <v>0</v>
      </c>
      <c r="I17" s="22">
        <f>0.85*H17</f>
        <v>0</v>
      </c>
    </row>
    <row r="18" spans="1:11" ht="26.25" customHeight="1" thickBot="1">
      <c r="A18" s="125"/>
      <c r="B18" s="142"/>
      <c r="C18" s="18" t="s">
        <v>40</v>
      </c>
      <c r="D18" s="103" t="s">
        <v>101</v>
      </c>
      <c r="E18" s="104">
        <v>730</v>
      </c>
      <c r="F18" s="67">
        <v>470</v>
      </c>
      <c r="G18" s="102">
        <f>D18*E18</f>
        <v>14600</v>
      </c>
      <c r="H18" s="69">
        <f>G18</f>
        <v>14600</v>
      </c>
      <c r="I18" s="70">
        <f>0.85*H18</f>
        <v>12410</v>
      </c>
      <c r="J18" s="234">
        <f t="shared" si="0"/>
        <v>0.85</v>
      </c>
      <c r="K18" s="64"/>
    </row>
    <row r="19" spans="1:11" ht="51" customHeight="1" thickBot="1">
      <c r="A19" s="113" t="s">
        <v>48</v>
      </c>
      <c r="B19" s="114"/>
      <c r="C19" s="114"/>
      <c r="D19" s="114"/>
      <c r="E19" s="114"/>
      <c r="F19" s="115"/>
      <c r="G19" s="24">
        <f>SUM(G13:G18)</f>
        <v>34400</v>
      </c>
      <c r="H19" s="25">
        <f>SUM(H13:H18)</f>
        <v>34400</v>
      </c>
      <c r="I19" s="26">
        <f>SUM(I13:I18)</f>
        <v>29240</v>
      </c>
      <c r="J19" s="234">
        <f t="shared" si="0"/>
        <v>0.85</v>
      </c>
      <c r="K19" s="64"/>
    </row>
    <row r="20" spans="1:11" ht="45" customHeight="1">
      <c r="A20" s="143">
        <v>3</v>
      </c>
      <c r="B20" s="144" t="s">
        <v>14</v>
      </c>
      <c r="C20" s="145" t="s">
        <v>15</v>
      </c>
      <c r="D20" s="146"/>
      <c r="E20" s="147"/>
      <c r="F20" s="30" t="s">
        <v>44</v>
      </c>
      <c r="G20" s="20">
        <v>6000</v>
      </c>
      <c r="H20" s="20">
        <f>G20</f>
        <v>6000</v>
      </c>
      <c r="I20" s="20">
        <f>0.85*H20</f>
        <v>5100</v>
      </c>
      <c r="J20" s="234">
        <f t="shared" si="0"/>
        <v>0.85</v>
      </c>
    </row>
    <row r="21" spans="1:11" ht="30" customHeight="1">
      <c r="A21" s="143"/>
      <c r="B21" s="144"/>
      <c r="C21" s="110" t="s">
        <v>16</v>
      </c>
      <c r="D21" s="111"/>
      <c r="E21" s="112"/>
      <c r="F21" s="8">
        <v>430</v>
      </c>
      <c r="G21" s="20">
        <v>15000</v>
      </c>
      <c r="H21" s="21">
        <f>G21</f>
        <v>15000</v>
      </c>
      <c r="I21" s="22">
        <f>0.85*H21</f>
        <v>12750</v>
      </c>
      <c r="J21" s="234">
        <f t="shared" si="0"/>
        <v>0.85</v>
      </c>
      <c r="K21" s="64"/>
    </row>
    <row r="22" spans="1:11" ht="30" customHeight="1">
      <c r="A22" s="143"/>
      <c r="B22" s="144"/>
      <c r="C22" s="110" t="s">
        <v>17</v>
      </c>
      <c r="D22" s="111"/>
      <c r="E22" s="112"/>
      <c r="F22" s="8">
        <v>430.43900000000002</v>
      </c>
      <c r="G22" s="68">
        <v>7000</v>
      </c>
      <c r="H22" s="69">
        <f>G22</f>
        <v>7000</v>
      </c>
      <c r="I22" s="70">
        <f>0.85*H22</f>
        <v>5950</v>
      </c>
      <c r="J22" s="234">
        <f t="shared" si="0"/>
        <v>0.85</v>
      </c>
      <c r="K22" s="64"/>
    </row>
    <row r="23" spans="1:11" ht="27.6" customHeight="1">
      <c r="A23" s="143"/>
      <c r="B23" s="144"/>
      <c r="C23" s="110" t="s">
        <v>18</v>
      </c>
      <c r="D23" s="111"/>
      <c r="E23" s="112"/>
      <c r="F23" s="8">
        <v>438</v>
      </c>
      <c r="G23" s="20">
        <v>0</v>
      </c>
      <c r="H23" s="21">
        <f>G23</f>
        <v>0</v>
      </c>
      <c r="I23" s="22">
        <f>0.85*H23</f>
        <v>0</v>
      </c>
    </row>
    <row r="24" spans="1:11" ht="25.15" customHeight="1">
      <c r="A24" s="143"/>
      <c r="B24" s="144"/>
      <c r="C24" s="148" t="s">
        <v>92</v>
      </c>
      <c r="D24" s="31" t="s">
        <v>68</v>
      </c>
      <c r="E24" s="32" t="s">
        <v>19</v>
      </c>
      <c r="F24" s="126">
        <v>441</v>
      </c>
      <c r="G24" s="116">
        <v>0</v>
      </c>
      <c r="H24" s="116">
        <f>G24</f>
        <v>0</v>
      </c>
      <c r="I24" s="118">
        <v>0</v>
      </c>
    </row>
    <row r="25" spans="1:11" ht="25.5" customHeight="1">
      <c r="A25" s="143"/>
      <c r="B25" s="144"/>
      <c r="C25" s="149"/>
      <c r="D25" s="16">
        <v>0</v>
      </c>
      <c r="E25" s="17">
        <v>0</v>
      </c>
      <c r="F25" s="127"/>
      <c r="G25" s="117"/>
      <c r="H25" s="117"/>
      <c r="I25" s="119"/>
    </row>
    <row r="26" spans="1:11" ht="25.5" customHeight="1">
      <c r="A26" s="143"/>
      <c r="B26" s="144"/>
      <c r="C26" s="110" t="s">
        <v>20</v>
      </c>
      <c r="D26" s="111"/>
      <c r="E26" s="112"/>
      <c r="F26" s="8">
        <v>461</v>
      </c>
      <c r="G26" s="20">
        <v>0</v>
      </c>
      <c r="H26" s="21">
        <f>G26</f>
        <v>0</v>
      </c>
      <c r="I26" s="22">
        <f>0.85*H26</f>
        <v>0</v>
      </c>
    </row>
    <row r="27" spans="1:11" ht="24.6" customHeight="1" thickBot="1">
      <c r="A27" s="143"/>
      <c r="B27" s="144"/>
      <c r="C27" s="164" t="s">
        <v>11</v>
      </c>
      <c r="D27" s="165"/>
      <c r="E27" s="166"/>
      <c r="F27" s="29"/>
      <c r="G27" s="20"/>
      <c r="H27" s="21"/>
      <c r="I27" s="22"/>
    </row>
    <row r="28" spans="1:11" ht="24.6" customHeight="1" thickBot="1">
      <c r="A28" s="113" t="s">
        <v>47</v>
      </c>
      <c r="B28" s="114"/>
      <c r="C28" s="114"/>
      <c r="D28" s="114"/>
      <c r="E28" s="114"/>
      <c r="F28" s="115"/>
      <c r="G28" s="24">
        <f>SUM(G20:G27)</f>
        <v>28000</v>
      </c>
      <c r="H28" s="25">
        <f>SUM(H20:H27)</f>
        <v>28000</v>
      </c>
      <c r="I28" s="26">
        <f>SUM(I20:I27)</f>
        <v>23800</v>
      </c>
      <c r="J28" s="234">
        <f t="shared" si="0"/>
        <v>0.85</v>
      </c>
    </row>
    <row r="29" spans="1:11" ht="33.75" customHeight="1">
      <c r="A29" s="34">
        <v>4</v>
      </c>
      <c r="B29" s="153" t="s">
        <v>50</v>
      </c>
      <c r="C29" s="152" t="s">
        <v>52</v>
      </c>
      <c r="D29" s="122" t="s">
        <v>21</v>
      </c>
      <c r="E29" s="123"/>
      <c r="F29" s="80" t="s">
        <v>99</v>
      </c>
      <c r="G29" s="68">
        <f>615+12915+12000+2400+6000+16830+1000</f>
        <v>51760</v>
      </c>
      <c r="H29" s="69">
        <f t="shared" ref="H29:H40" si="1">G29</f>
        <v>51760</v>
      </c>
      <c r="I29" s="70">
        <f t="shared" ref="I29:I40" si="2">0.85*H29</f>
        <v>43996</v>
      </c>
      <c r="J29" s="234">
        <f t="shared" si="0"/>
        <v>0.85</v>
      </c>
      <c r="K29" s="65"/>
    </row>
    <row r="30" spans="1:11" ht="30.75" customHeight="1">
      <c r="A30" s="35"/>
      <c r="B30" s="144"/>
      <c r="C30" s="149"/>
      <c r="D30" s="120" t="s">
        <v>22</v>
      </c>
      <c r="E30" s="121"/>
      <c r="F30" s="81">
        <v>606</v>
      </c>
      <c r="G30" s="68">
        <v>9400</v>
      </c>
      <c r="H30" s="69">
        <f t="shared" si="1"/>
        <v>9400</v>
      </c>
      <c r="I30" s="70">
        <f t="shared" si="2"/>
        <v>7990</v>
      </c>
      <c r="J30" s="234">
        <f t="shared" si="0"/>
        <v>0.85</v>
      </c>
      <c r="K30" s="63"/>
    </row>
    <row r="31" spans="1:11" ht="29.25" customHeight="1">
      <c r="A31" s="35"/>
      <c r="B31" s="144"/>
      <c r="C31" s="148" t="s">
        <v>23</v>
      </c>
      <c r="D31" s="120" t="s">
        <v>24</v>
      </c>
      <c r="E31" s="121"/>
      <c r="F31" s="81">
        <v>440</v>
      </c>
      <c r="G31" s="68">
        <v>0</v>
      </c>
      <c r="H31" s="69">
        <f t="shared" si="1"/>
        <v>0</v>
      </c>
      <c r="I31" s="70">
        <f t="shared" si="2"/>
        <v>0</v>
      </c>
      <c r="K31" s="64"/>
    </row>
    <row r="32" spans="1:11" ht="25.5" customHeight="1">
      <c r="A32" s="35"/>
      <c r="B32" s="144"/>
      <c r="C32" s="152"/>
      <c r="D32" s="120" t="s">
        <v>25</v>
      </c>
      <c r="E32" s="121"/>
      <c r="F32" s="81">
        <v>426</v>
      </c>
      <c r="G32" s="68">
        <v>0</v>
      </c>
      <c r="H32" s="69">
        <f t="shared" si="1"/>
        <v>0</v>
      </c>
      <c r="I32" s="70">
        <f t="shared" si="2"/>
        <v>0</v>
      </c>
    </row>
    <row r="33" spans="1:10" ht="25.5" customHeight="1">
      <c r="A33" s="35"/>
      <c r="B33" s="144"/>
      <c r="C33" s="152"/>
      <c r="D33" s="120" t="s">
        <v>26</v>
      </c>
      <c r="E33" s="121"/>
      <c r="F33" s="81">
        <v>430</v>
      </c>
      <c r="G33" s="68">
        <v>0</v>
      </c>
      <c r="H33" s="69">
        <f t="shared" si="1"/>
        <v>0</v>
      </c>
      <c r="I33" s="70">
        <f t="shared" si="2"/>
        <v>0</v>
      </c>
    </row>
    <row r="34" spans="1:10" ht="25.5" customHeight="1">
      <c r="A34" s="35"/>
      <c r="B34" s="144"/>
      <c r="C34" s="149"/>
      <c r="D34" s="150" t="s">
        <v>11</v>
      </c>
      <c r="E34" s="151"/>
      <c r="F34" s="82"/>
      <c r="G34" s="68"/>
      <c r="H34" s="69"/>
      <c r="I34" s="70"/>
    </row>
    <row r="35" spans="1:10" ht="30.6" customHeight="1">
      <c r="A35" s="35"/>
      <c r="B35" s="144"/>
      <c r="C35" s="110" t="s">
        <v>27</v>
      </c>
      <c r="D35" s="111"/>
      <c r="E35" s="112"/>
      <c r="F35" s="81">
        <v>427</v>
      </c>
      <c r="G35" s="83">
        <v>5000</v>
      </c>
      <c r="H35" s="69">
        <f t="shared" si="1"/>
        <v>5000</v>
      </c>
      <c r="I35" s="70">
        <f t="shared" si="2"/>
        <v>4250</v>
      </c>
      <c r="J35" s="234">
        <f t="shared" si="0"/>
        <v>0.85</v>
      </c>
    </row>
    <row r="36" spans="1:10" ht="25.5" customHeight="1">
      <c r="A36" s="35"/>
      <c r="B36" s="144"/>
      <c r="C36" s="110" t="s">
        <v>28</v>
      </c>
      <c r="D36" s="111"/>
      <c r="E36" s="112"/>
      <c r="F36" s="81">
        <v>436</v>
      </c>
      <c r="G36" s="83">
        <v>0</v>
      </c>
      <c r="H36" s="69">
        <f t="shared" si="1"/>
        <v>0</v>
      </c>
      <c r="I36" s="70">
        <f t="shared" si="2"/>
        <v>0</v>
      </c>
    </row>
    <row r="37" spans="1:10" ht="25.5" customHeight="1">
      <c r="A37" s="35"/>
      <c r="B37" s="144"/>
      <c r="C37" s="110" t="s">
        <v>29</v>
      </c>
      <c r="D37" s="111"/>
      <c r="E37" s="112"/>
      <c r="F37" s="81">
        <v>430</v>
      </c>
      <c r="G37" s="83">
        <v>0</v>
      </c>
      <c r="H37" s="69">
        <f t="shared" si="1"/>
        <v>0</v>
      </c>
      <c r="I37" s="70">
        <f t="shared" si="2"/>
        <v>0</v>
      </c>
    </row>
    <row r="38" spans="1:10" ht="25.5" customHeight="1">
      <c r="A38" s="35"/>
      <c r="B38" s="144"/>
      <c r="C38" s="148" t="s">
        <v>51</v>
      </c>
      <c r="D38" s="120" t="s">
        <v>30</v>
      </c>
      <c r="E38" s="121"/>
      <c r="F38" s="81">
        <v>430</v>
      </c>
      <c r="G38" s="83">
        <v>0</v>
      </c>
      <c r="H38" s="69">
        <f t="shared" si="1"/>
        <v>0</v>
      </c>
      <c r="I38" s="70">
        <f t="shared" si="2"/>
        <v>0</v>
      </c>
    </row>
    <row r="39" spans="1:10" ht="25.5" customHeight="1">
      <c r="A39" s="35"/>
      <c r="B39" s="144"/>
      <c r="C39" s="152"/>
      <c r="D39" s="120" t="s">
        <v>31</v>
      </c>
      <c r="E39" s="121"/>
      <c r="F39" s="81">
        <v>421</v>
      </c>
      <c r="G39" s="83">
        <v>0</v>
      </c>
      <c r="H39" s="69">
        <f t="shared" si="1"/>
        <v>0</v>
      </c>
      <c r="I39" s="70">
        <f t="shared" si="2"/>
        <v>0</v>
      </c>
    </row>
    <row r="40" spans="1:10" ht="25.5" customHeight="1">
      <c r="A40" s="35"/>
      <c r="B40" s="144"/>
      <c r="C40" s="152"/>
      <c r="D40" s="120" t="s">
        <v>32</v>
      </c>
      <c r="E40" s="121"/>
      <c r="F40" s="81">
        <v>430</v>
      </c>
      <c r="G40" s="83">
        <v>0</v>
      </c>
      <c r="H40" s="69">
        <f t="shared" si="1"/>
        <v>0</v>
      </c>
      <c r="I40" s="70">
        <f t="shared" si="2"/>
        <v>0</v>
      </c>
    </row>
    <row r="41" spans="1:10" ht="25.5" customHeight="1">
      <c r="A41" s="158"/>
      <c r="B41" s="144"/>
      <c r="C41" s="149"/>
      <c r="D41" s="150" t="s">
        <v>11</v>
      </c>
      <c r="E41" s="151"/>
      <c r="F41" s="82"/>
      <c r="G41" s="68"/>
      <c r="H41" s="69"/>
      <c r="I41" s="70"/>
    </row>
    <row r="42" spans="1:10" ht="25.5" customHeight="1" thickBot="1">
      <c r="A42" s="158"/>
      <c r="B42" s="154"/>
      <c r="C42" s="164" t="s">
        <v>11</v>
      </c>
      <c r="D42" s="165"/>
      <c r="E42" s="166"/>
      <c r="F42" s="29"/>
      <c r="G42" s="20"/>
      <c r="H42" s="21"/>
      <c r="I42" s="22"/>
    </row>
    <row r="43" spans="1:10" ht="22.9" customHeight="1" thickBot="1">
      <c r="A43" s="159" t="s">
        <v>53</v>
      </c>
      <c r="B43" s="160"/>
      <c r="C43" s="160"/>
      <c r="D43" s="160"/>
      <c r="E43" s="160"/>
      <c r="F43" s="161"/>
      <c r="G43" s="24">
        <f>SUM(G29:G42)</f>
        <v>66160</v>
      </c>
      <c r="H43" s="25">
        <f>SUM(H29:H42)</f>
        <v>66160</v>
      </c>
      <c r="I43" s="26">
        <f>SUM(I29:I42)</f>
        <v>56236</v>
      </c>
      <c r="J43" s="234">
        <f t="shared" si="0"/>
        <v>0.85</v>
      </c>
    </row>
    <row r="44" spans="1:10" ht="25.5" customHeight="1">
      <c r="A44" s="155">
        <v>5</v>
      </c>
      <c r="B44" s="153" t="s">
        <v>57</v>
      </c>
      <c r="C44" s="179" t="s">
        <v>93</v>
      </c>
      <c r="D44" s="36" t="s">
        <v>60</v>
      </c>
      <c r="E44" s="37" t="s">
        <v>19</v>
      </c>
      <c r="F44" s="137" t="s">
        <v>55</v>
      </c>
      <c r="G44" s="139">
        <f>D45*E45</f>
        <v>12000</v>
      </c>
      <c r="H44" s="139">
        <f>G44</f>
        <v>12000</v>
      </c>
      <c r="I44" s="170">
        <f>0.85*H44</f>
        <v>10200</v>
      </c>
      <c r="J44" s="234">
        <f t="shared" si="0"/>
        <v>0.85</v>
      </c>
    </row>
    <row r="45" spans="1:10" ht="41.25" customHeight="1">
      <c r="A45" s="156"/>
      <c r="B45" s="162"/>
      <c r="C45" s="147"/>
      <c r="D45" s="38">
        <v>30</v>
      </c>
      <c r="E45" s="39">
        <v>400</v>
      </c>
      <c r="F45" s="138"/>
      <c r="G45" s="140"/>
      <c r="H45" s="140"/>
      <c r="I45" s="171"/>
    </row>
    <row r="46" spans="1:10" ht="41.25" customHeight="1" thickBot="1">
      <c r="A46" s="157"/>
      <c r="B46" s="163"/>
      <c r="C46" s="40" t="s">
        <v>56</v>
      </c>
      <c r="D46" s="41">
        <v>0</v>
      </c>
      <c r="E46" s="33">
        <v>0</v>
      </c>
      <c r="F46" s="84" t="s">
        <v>59</v>
      </c>
      <c r="G46" s="68">
        <f>D46*E46</f>
        <v>0</v>
      </c>
      <c r="H46" s="69">
        <f>G46</f>
        <v>0</v>
      </c>
      <c r="I46" s="70">
        <f>0.85*H46</f>
        <v>0</v>
      </c>
    </row>
    <row r="47" spans="1:10" ht="22.9" customHeight="1" thickBot="1">
      <c r="A47" s="159" t="s">
        <v>58</v>
      </c>
      <c r="B47" s="160"/>
      <c r="C47" s="160"/>
      <c r="D47" s="160"/>
      <c r="E47" s="160"/>
      <c r="F47" s="161"/>
      <c r="G47" s="24">
        <f>SUM(G44:G46)</f>
        <v>12000</v>
      </c>
      <c r="H47" s="25">
        <f>SUM(H44:H46)</f>
        <v>12000</v>
      </c>
      <c r="I47" s="26">
        <f>SUM(I44:I46)</f>
        <v>10200</v>
      </c>
      <c r="J47" s="234">
        <f t="shared" si="0"/>
        <v>0.85</v>
      </c>
    </row>
    <row r="48" spans="1:10" ht="23.25" customHeight="1">
      <c r="A48" s="199">
        <v>6</v>
      </c>
      <c r="B48" s="153" t="s">
        <v>33</v>
      </c>
      <c r="C48" s="197" t="s">
        <v>11</v>
      </c>
      <c r="D48" s="133">
        <v>0</v>
      </c>
      <c r="E48" s="135">
        <v>0</v>
      </c>
      <c r="F48" s="176">
        <v>430</v>
      </c>
      <c r="G48" s="175">
        <f>E48+D48</f>
        <v>0</v>
      </c>
      <c r="H48" s="178">
        <f>G48</f>
        <v>0</v>
      </c>
      <c r="I48" s="203">
        <v>0</v>
      </c>
    </row>
    <row r="49" spans="1:10" ht="23.25" customHeight="1" thickBot="1">
      <c r="A49" s="143"/>
      <c r="B49" s="144"/>
      <c r="C49" s="198"/>
      <c r="D49" s="134"/>
      <c r="E49" s="136"/>
      <c r="F49" s="177"/>
      <c r="G49" s="131"/>
      <c r="H49" s="117"/>
      <c r="I49" s="201"/>
    </row>
    <row r="50" spans="1:10" ht="23.25" customHeight="1">
      <c r="A50" s="143"/>
      <c r="B50" s="144"/>
      <c r="C50" s="197" t="s">
        <v>11</v>
      </c>
      <c r="D50" s="131">
        <v>0</v>
      </c>
      <c r="E50" s="204">
        <v>0</v>
      </c>
      <c r="F50" s="173">
        <v>430</v>
      </c>
      <c r="G50" s="136">
        <f>E50+D50</f>
        <v>0</v>
      </c>
      <c r="H50" s="172">
        <f>G50</f>
        <v>0</v>
      </c>
      <c r="I50" s="201">
        <v>0</v>
      </c>
    </row>
    <row r="51" spans="1:10" ht="23.25" customHeight="1" thickBot="1">
      <c r="A51" s="200"/>
      <c r="B51" s="154"/>
      <c r="C51" s="198"/>
      <c r="D51" s="132"/>
      <c r="E51" s="205"/>
      <c r="F51" s="174"/>
      <c r="G51" s="131"/>
      <c r="H51" s="117"/>
      <c r="I51" s="202"/>
    </row>
    <row r="52" spans="1:10" ht="24" customHeight="1" thickBot="1">
      <c r="A52" s="206" t="s">
        <v>70</v>
      </c>
      <c r="B52" s="207"/>
      <c r="C52" s="207"/>
      <c r="D52" s="207"/>
      <c r="E52" s="207"/>
      <c r="F52" s="208"/>
      <c r="G52" s="24">
        <f>SUM(G48:G51)</f>
        <v>0</v>
      </c>
      <c r="H52" s="42">
        <f>SUM(H48:H51)</f>
        <v>0</v>
      </c>
      <c r="I52" s="26">
        <f>SUM(I48:I51)</f>
        <v>0</v>
      </c>
    </row>
    <row r="53" spans="1:10" ht="27.75" customHeight="1">
      <c r="A53" s="158">
        <v>7</v>
      </c>
      <c r="B53" s="144" t="s">
        <v>34</v>
      </c>
      <c r="C53" s="128" t="s">
        <v>35</v>
      </c>
      <c r="D53" s="129"/>
      <c r="E53" s="130"/>
      <c r="F53" s="43" t="s">
        <v>61</v>
      </c>
      <c r="G53" s="85">
        <v>0</v>
      </c>
      <c r="H53" s="86">
        <f>G53</f>
        <v>0</v>
      </c>
      <c r="I53" s="87">
        <f>0.85*H53</f>
        <v>0</v>
      </c>
    </row>
    <row r="54" spans="1:10" ht="27.75" customHeight="1" thickBot="1">
      <c r="A54" s="158"/>
      <c r="B54" s="144"/>
      <c r="C54" s="167" t="s">
        <v>11</v>
      </c>
      <c r="D54" s="168"/>
      <c r="E54" s="169"/>
      <c r="F54" s="43" t="s">
        <v>61</v>
      </c>
      <c r="G54" s="88"/>
      <c r="H54" s="69"/>
      <c r="I54" s="70"/>
    </row>
    <row r="55" spans="1:10" ht="27" customHeight="1" thickBot="1">
      <c r="A55" s="113" t="s">
        <v>62</v>
      </c>
      <c r="B55" s="114"/>
      <c r="C55" s="114"/>
      <c r="D55" s="114"/>
      <c r="E55" s="114"/>
      <c r="F55" s="115"/>
      <c r="G55" s="24">
        <f>SUM(G53:G54)</f>
        <v>0</v>
      </c>
      <c r="H55" s="25">
        <f>SUM(H53:H54)</f>
        <v>0</v>
      </c>
      <c r="I55" s="26">
        <f>SUM(I53:I54)</f>
        <v>0</v>
      </c>
    </row>
    <row r="56" spans="1:10" ht="27" customHeight="1" thickBot="1">
      <c r="A56" s="180" t="s">
        <v>63</v>
      </c>
      <c r="B56" s="181"/>
      <c r="C56" s="181"/>
      <c r="D56" s="181"/>
      <c r="E56" s="181"/>
      <c r="F56" s="182"/>
      <c r="G56" s="24">
        <f>G12+G19+G28+G43+G47+G52+G55</f>
        <v>409860</v>
      </c>
      <c r="H56" s="42">
        <f>H12+H19+H28+H43+H47+H52+H55</f>
        <v>409860</v>
      </c>
      <c r="I56" s="42">
        <f>I12+I19+I28+I43+I47+I52+I55</f>
        <v>348381</v>
      </c>
      <c r="J56" s="234">
        <f t="shared" si="0"/>
        <v>0.85</v>
      </c>
    </row>
    <row r="57" spans="1:10" ht="22.9" customHeight="1">
      <c r="A57" s="105"/>
      <c r="B57" s="106"/>
      <c r="C57" s="106"/>
      <c r="D57" s="106"/>
      <c r="E57" s="106"/>
      <c r="F57" s="106"/>
      <c r="G57" s="106"/>
      <c r="H57" s="106"/>
      <c r="I57" s="107"/>
    </row>
    <row r="58" spans="1:10" ht="25.5" customHeight="1">
      <c r="A58" s="219" t="s">
        <v>64</v>
      </c>
      <c r="B58" s="220"/>
      <c r="C58" s="220"/>
      <c r="D58" s="220"/>
      <c r="E58" s="220"/>
      <c r="F58" s="220"/>
      <c r="G58" s="220"/>
      <c r="H58" s="220"/>
      <c r="I58" s="221"/>
    </row>
    <row r="59" spans="1:10" s="1" customFormat="1" ht="22.9" customHeight="1" thickBot="1">
      <c r="A59" s="44"/>
      <c r="B59" s="45"/>
      <c r="C59" s="45"/>
      <c r="D59" s="45"/>
      <c r="E59" s="45"/>
      <c r="F59" s="45"/>
      <c r="G59" s="45"/>
      <c r="H59" s="45"/>
      <c r="I59" s="46"/>
      <c r="J59" s="235"/>
    </row>
    <row r="60" spans="1:10" ht="25.9" customHeight="1" thickBot="1">
      <c r="A60" s="60" t="s">
        <v>0</v>
      </c>
      <c r="B60" s="61" t="s">
        <v>3</v>
      </c>
      <c r="C60" s="211" t="s">
        <v>69</v>
      </c>
      <c r="D60" s="212"/>
      <c r="E60" s="213"/>
      <c r="F60" s="62" t="s">
        <v>41</v>
      </c>
      <c r="G60" s="58" t="s">
        <v>5</v>
      </c>
      <c r="H60" s="58" t="s">
        <v>6</v>
      </c>
      <c r="I60" s="59" t="s">
        <v>89</v>
      </c>
    </row>
    <row r="61" spans="1:10" ht="29.25" customHeight="1">
      <c r="A61" s="199">
        <v>1</v>
      </c>
      <c r="B61" s="153" t="s">
        <v>36</v>
      </c>
      <c r="C61" s="222" t="s">
        <v>100</v>
      </c>
      <c r="D61" s="223"/>
      <c r="E61" s="224"/>
      <c r="F61" s="89">
        <v>439</v>
      </c>
      <c r="G61" s="90">
        <v>34000</v>
      </c>
      <c r="H61" s="91">
        <f>G61</f>
        <v>34000</v>
      </c>
      <c r="I61" s="92">
        <f>0.85*H61</f>
        <v>28900</v>
      </c>
      <c r="J61" s="234">
        <f t="shared" ref="J61" si="3">SUM(I61*100%)/G61</f>
        <v>0.85</v>
      </c>
    </row>
    <row r="62" spans="1:10" ht="29.25" customHeight="1" thickBot="1">
      <c r="A62" s="200"/>
      <c r="B62" s="154"/>
      <c r="C62" s="225" t="s">
        <v>11</v>
      </c>
      <c r="D62" s="226"/>
      <c r="E62" s="227"/>
      <c r="F62" s="93">
        <v>439</v>
      </c>
      <c r="G62" s="94">
        <v>0</v>
      </c>
      <c r="H62" s="95">
        <f>G62</f>
        <v>0</v>
      </c>
      <c r="I62" s="96">
        <f>0.85*H62</f>
        <v>0</v>
      </c>
    </row>
    <row r="63" spans="1:10" ht="22.9" customHeight="1" thickBot="1">
      <c r="A63" s="180" t="s">
        <v>66</v>
      </c>
      <c r="B63" s="181"/>
      <c r="C63" s="181"/>
      <c r="D63" s="181"/>
      <c r="E63" s="181"/>
      <c r="F63" s="182"/>
      <c r="G63" s="24">
        <f>SUM(G61:G62)</f>
        <v>34000</v>
      </c>
      <c r="H63" s="25">
        <f>SUM(H61:H62)</f>
        <v>34000</v>
      </c>
      <c r="I63" s="47">
        <f>SUM(I61:I62)</f>
        <v>28900</v>
      </c>
      <c r="J63" s="234">
        <f t="shared" ref="J63" si="4">SUM(I63*100%)/G63</f>
        <v>0.85</v>
      </c>
    </row>
    <row r="64" spans="1:10" ht="22.9" customHeight="1">
      <c r="A64" s="105"/>
      <c r="B64" s="106"/>
      <c r="C64" s="106"/>
      <c r="D64" s="106"/>
      <c r="E64" s="106"/>
      <c r="F64" s="106"/>
      <c r="G64" s="106"/>
      <c r="H64" s="106"/>
      <c r="I64" s="107"/>
    </row>
    <row r="65" spans="1:10" ht="22.9" customHeight="1">
      <c r="A65" s="219" t="s">
        <v>65</v>
      </c>
      <c r="B65" s="220"/>
      <c r="C65" s="220"/>
      <c r="D65" s="220"/>
      <c r="E65" s="220"/>
      <c r="F65" s="220"/>
      <c r="G65" s="220"/>
      <c r="H65" s="220"/>
      <c r="I65" s="221"/>
    </row>
    <row r="66" spans="1:10" ht="22.9" customHeight="1" thickBot="1">
      <c r="A66" s="228"/>
      <c r="B66" s="184"/>
      <c r="C66" s="184"/>
      <c r="D66" s="184"/>
      <c r="E66" s="184"/>
      <c r="F66" s="184"/>
      <c r="G66" s="184"/>
      <c r="H66" s="184"/>
      <c r="I66" s="229"/>
    </row>
    <row r="67" spans="1:10" ht="30" customHeight="1">
      <c r="A67" s="231" t="s">
        <v>0</v>
      </c>
      <c r="B67" s="214" t="s">
        <v>3</v>
      </c>
      <c r="C67" s="214" t="s">
        <v>4</v>
      </c>
      <c r="D67" s="216" t="s">
        <v>41</v>
      </c>
      <c r="E67" s="217"/>
      <c r="F67" s="218"/>
      <c r="G67" s="214" t="s">
        <v>5</v>
      </c>
      <c r="H67" s="214" t="s">
        <v>6</v>
      </c>
      <c r="I67" s="209" t="s">
        <v>89</v>
      </c>
    </row>
    <row r="68" spans="1:10" ht="25.5" customHeight="1">
      <c r="A68" s="232"/>
      <c r="B68" s="215"/>
      <c r="C68" s="215"/>
      <c r="D68" s="48">
        <v>430</v>
      </c>
      <c r="E68" s="48">
        <v>439</v>
      </c>
      <c r="F68" s="48">
        <v>606</v>
      </c>
      <c r="G68" s="215"/>
      <c r="H68" s="215"/>
      <c r="I68" s="210"/>
    </row>
    <row r="69" spans="1:10" ht="69" customHeight="1">
      <c r="A69" s="187">
        <v>1</v>
      </c>
      <c r="B69" s="186" t="s">
        <v>81</v>
      </c>
      <c r="C69" s="49" t="s">
        <v>82</v>
      </c>
      <c r="D69" s="97">
        <v>4920</v>
      </c>
      <c r="E69" s="98">
        <v>0</v>
      </c>
      <c r="F69" s="98">
        <v>0</v>
      </c>
      <c r="G69" s="68">
        <f>SUM(D69:F69)</f>
        <v>4920</v>
      </c>
      <c r="H69" s="69">
        <f>G69</f>
        <v>4920</v>
      </c>
      <c r="I69" s="70">
        <f>0.85*H69</f>
        <v>4182</v>
      </c>
      <c r="J69" s="234">
        <f t="shared" ref="J69" si="5">SUM(I69*100%)/G69</f>
        <v>0.85</v>
      </c>
    </row>
    <row r="70" spans="1:10" ht="36" customHeight="1">
      <c r="A70" s="143"/>
      <c r="B70" s="144"/>
      <c r="C70" s="49" t="s">
        <v>87</v>
      </c>
      <c r="D70" s="15">
        <v>0</v>
      </c>
      <c r="E70" s="17">
        <v>0</v>
      </c>
      <c r="F70" s="17">
        <v>0</v>
      </c>
      <c r="G70" s="20">
        <f>SUM(D70:F70)</f>
        <v>0</v>
      </c>
      <c r="H70" s="21">
        <f>G70</f>
        <v>0</v>
      </c>
      <c r="I70" s="22">
        <f>0.85*H70</f>
        <v>0</v>
      </c>
    </row>
    <row r="71" spans="1:10" ht="22.5" customHeight="1" thickBot="1">
      <c r="A71" s="233"/>
      <c r="B71" s="230"/>
      <c r="C71" s="50" t="s">
        <v>11</v>
      </c>
      <c r="D71" s="15"/>
      <c r="E71" s="17"/>
      <c r="F71" s="17"/>
      <c r="G71" s="20"/>
      <c r="H71" s="21"/>
      <c r="I71" s="22"/>
    </row>
    <row r="72" spans="1:10" ht="22.5" customHeight="1" thickBot="1">
      <c r="A72" s="113" t="s">
        <v>49</v>
      </c>
      <c r="B72" s="114"/>
      <c r="C72" s="114"/>
      <c r="D72" s="114"/>
      <c r="E72" s="114"/>
      <c r="F72" s="115"/>
      <c r="G72" s="24">
        <f>SUM(G69:G71)</f>
        <v>4920</v>
      </c>
      <c r="H72" s="25">
        <f>SUM(H69:H71)</f>
        <v>4920</v>
      </c>
      <c r="I72" s="26">
        <f>SUM(I69:I71)</f>
        <v>4182</v>
      </c>
      <c r="J72" s="234">
        <f t="shared" ref="J72" si="6">SUM(I72*100%)/G72</f>
        <v>0.85</v>
      </c>
    </row>
    <row r="73" spans="1:10" ht="78.75">
      <c r="A73" s="187">
        <v>2</v>
      </c>
      <c r="B73" s="186" t="s">
        <v>78</v>
      </c>
      <c r="C73" s="49" t="s">
        <v>83</v>
      </c>
      <c r="D73" s="15">
        <v>0</v>
      </c>
      <c r="E73" s="17">
        <v>0</v>
      </c>
      <c r="F73" s="17">
        <v>0</v>
      </c>
      <c r="G73" s="20">
        <f>SUM(D73:F73)</f>
        <v>0</v>
      </c>
      <c r="H73" s="21">
        <f>G73</f>
        <v>0</v>
      </c>
      <c r="I73" s="22">
        <f>0.85*H73</f>
        <v>0</v>
      </c>
    </row>
    <row r="74" spans="1:10" ht="67.5">
      <c r="A74" s="143"/>
      <c r="B74" s="144"/>
      <c r="C74" s="49" t="s">
        <v>84</v>
      </c>
      <c r="D74" s="15">
        <v>0</v>
      </c>
      <c r="E74" s="17">
        <v>0</v>
      </c>
      <c r="F74" s="17">
        <v>0</v>
      </c>
      <c r="G74" s="20">
        <f>SUM(D74:F74)</f>
        <v>0</v>
      </c>
      <c r="H74" s="21">
        <f>G74</f>
        <v>0</v>
      </c>
      <c r="I74" s="22">
        <f>0.85*H74</f>
        <v>0</v>
      </c>
    </row>
    <row r="75" spans="1:10" ht="112.5" customHeight="1">
      <c r="A75" s="143"/>
      <c r="B75" s="144"/>
      <c r="C75" s="49" t="s">
        <v>85</v>
      </c>
      <c r="D75" s="97">
        <v>5000</v>
      </c>
      <c r="E75" s="98">
        <v>0</v>
      </c>
      <c r="F75" s="98">
        <v>0</v>
      </c>
      <c r="G75" s="68">
        <f>SUM(D75:F75)</f>
        <v>5000</v>
      </c>
      <c r="H75" s="69">
        <f>G75</f>
        <v>5000</v>
      </c>
      <c r="I75" s="70">
        <f>0.85*H75</f>
        <v>4250</v>
      </c>
      <c r="J75" s="234">
        <f t="shared" ref="J75" si="7">SUM(I75*100%)/G75</f>
        <v>0.85</v>
      </c>
    </row>
    <row r="76" spans="1:10" ht="26.25" customHeight="1" thickBot="1">
      <c r="A76" s="233"/>
      <c r="B76" s="230"/>
      <c r="C76" s="50" t="s">
        <v>11</v>
      </c>
      <c r="D76" s="15"/>
      <c r="E76" s="17"/>
      <c r="F76" s="17"/>
      <c r="G76" s="20"/>
      <c r="H76" s="21"/>
      <c r="I76" s="22"/>
    </row>
    <row r="77" spans="1:10" ht="20.45" customHeight="1" thickBot="1">
      <c r="A77" s="113" t="s">
        <v>48</v>
      </c>
      <c r="B77" s="114"/>
      <c r="C77" s="114"/>
      <c r="D77" s="114"/>
      <c r="E77" s="114"/>
      <c r="F77" s="115"/>
      <c r="G77" s="24">
        <f>SUM(G73:G76)</f>
        <v>5000</v>
      </c>
      <c r="H77" s="25">
        <f>SUM(H73:H76)</f>
        <v>5000</v>
      </c>
      <c r="I77" s="26">
        <f>SUM(I73:I76)</f>
        <v>4250</v>
      </c>
      <c r="J77" s="234">
        <f t="shared" ref="J77" si="8">SUM(I77*100%)/G77</f>
        <v>0.85</v>
      </c>
    </row>
    <row r="78" spans="1:10" ht="57" customHeight="1">
      <c r="A78" s="187">
        <v>3</v>
      </c>
      <c r="B78" s="186" t="s">
        <v>79</v>
      </c>
      <c r="C78" s="49" t="s">
        <v>75</v>
      </c>
      <c r="D78" s="15">
        <v>0</v>
      </c>
      <c r="E78" s="17">
        <v>0</v>
      </c>
      <c r="F78" s="17">
        <v>0</v>
      </c>
      <c r="G78" s="20">
        <f>SUM(D78:F78)</f>
        <v>0</v>
      </c>
      <c r="H78" s="21">
        <f>G78</f>
        <v>0</v>
      </c>
      <c r="I78" s="22">
        <f>0.85*H78</f>
        <v>0</v>
      </c>
    </row>
    <row r="79" spans="1:10" ht="78.75">
      <c r="A79" s="143"/>
      <c r="B79" s="144"/>
      <c r="C79" s="49" t="s">
        <v>76</v>
      </c>
      <c r="D79" s="15">
        <v>0</v>
      </c>
      <c r="E79" s="17">
        <v>0</v>
      </c>
      <c r="F79" s="17">
        <v>0</v>
      </c>
      <c r="G79" s="20">
        <f>SUM(D79:F79)</f>
        <v>0</v>
      </c>
      <c r="H79" s="21">
        <f>G79</f>
        <v>0</v>
      </c>
      <c r="I79" s="22">
        <f>0.85*H79</f>
        <v>0</v>
      </c>
    </row>
    <row r="80" spans="1:10" ht="25.5" customHeight="1" thickBot="1">
      <c r="A80" s="233"/>
      <c r="B80" s="230"/>
      <c r="C80" s="51" t="s">
        <v>11</v>
      </c>
      <c r="D80" s="15"/>
      <c r="E80" s="17"/>
      <c r="F80" s="17"/>
      <c r="G80" s="20"/>
      <c r="H80" s="21"/>
      <c r="I80" s="22"/>
    </row>
    <row r="81" spans="1:10" ht="23.45" customHeight="1" thickBot="1">
      <c r="A81" s="113" t="s">
        <v>47</v>
      </c>
      <c r="B81" s="114"/>
      <c r="C81" s="114"/>
      <c r="D81" s="114"/>
      <c r="E81" s="114"/>
      <c r="F81" s="115"/>
      <c r="G81" s="24">
        <f>SUM(G78:G80)</f>
        <v>0</v>
      </c>
      <c r="H81" s="25">
        <f>SUM(H78:H80)</f>
        <v>0</v>
      </c>
      <c r="I81" s="26">
        <f>SUM(I78:I80)</f>
        <v>0</v>
      </c>
    </row>
    <row r="82" spans="1:10" ht="67.5" customHeight="1">
      <c r="A82" s="187">
        <v>4</v>
      </c>
      <c r="B82" s="186" t="s">
        <v>73</v>
      </c>
      <c r="C82" s="49" t="s">
        <v>86</v>
      </c>
      <c r="D82" s="97">
        <f>12000+8000</f>
        <v>20000</v>
      </c>
      <c r="E82" s="98">
        <v>0</v>
      </c>
      <c r="F82" s="98">
        <v>0</v>
      </c>
      <c r="G82" s="68">
        <f>SUM(D82:F82)</f>
        <v>20000</v>
      </c>
      <c r="H82" s="69">
        <f>G82</f>
        <v>20000</v>
      </c>
      <c r="I82" s="70">
        <f>0.85*H82</f>
        <v>17000</v>
      </c>
      <c r="J82" s="234">
        <f t="shared" ref="J82:J90" si="9">SUM(I82*100%)/G82</f>
        <v>0.85</v>
      </c>
    </row>
    <row r="83" spans="1:10" ht="33.75" customHeight="1">
      <c r="A83" s="143"/>
      <c r="B83" s="144"/>
      <c r="C83" s="49" t="s">
        <v>37</v>
      </c>
      <c r="D83" s="97">
        <v>7000</v>
      </c>
      <c r="E83" s="98">
        <v>0</v>
      </c>
      <c r="F83" s="98">
        <v>0</v>
      </c>
      <c r="G83" s="68">
        <f>SUM(D83:F83)</f>
        <v>7000</v>
      </c>
      <c r="H83" s="69">
        <f>G83</f>
        <v>7000</v>
      </c>
      <c r="I83" s="70">
        <f>0.85*H83</f>
        <v>5950</v>
      </c>
      <c r="J83" s="234">
        <f t="shared" si="9"/>
        <v>0.85</v>
      </c>
    </row>
    <row r="84" spans="1:10" ht="25.5" customHeight="1" thickBot="1">
      <c r="A84" s="143"/>
      <c r="B84" s="144"/>
      <c r="C84" s="50" t="s">
        <v>11</v>
      </c>
      <c r="D84" s="97"/>
      <c r="E84" s="98"/>
      <c r="F84" s="98"/>
      <c r="G84" s="68"/>
      <c r="H84" s="69"/>
      <c r="I84" s="70"/>
    </row>
    <row r="85" spans="1:10" ht="24.75" customHeight="1" thickBot="1">
      <c r="A85" s="113" t="s">
        <v>53</v>
      </c>
      <c r="B85" s="114"/>
      <c r="C85" s="114"/>
      <c r="D85" s="114"/>
      <c r="E85" s="114"/>
      <c r="F85" s="115"/>
      <c r="G85" s="24">
        <f>SUM(G82:G84)</f>
        <v>27000</v>
      </c>
      <c r="H85" s="25">
        <f>SUM(H82:H84)</f>
        <v>27000</v>
      </c>
      <c r="I85" s="26">
        <f>SUM(I82:I84)</f>
        <v>22950</v>
      </c>
      <c r="J85" s="234">
        <f t="shared" si="9"/>
        <v>0.85</v>
      </c>
    </row>
    <row r="86" spans="1:10" ht="36" customHeight="1">
      <c r="A86" s="187">
        <v>5</v>
      </c>
      <c r="B86" s="186" t="s">
        <v>74</v>
      </c>
      <c r="C86" s="49" t="s">
        <v>77</v>
      </c>
      <c r="D86" s="15">
        <v>0</v>
      </c>
      <c r="E86" s="17">
        <v>0</v>
      </c>
      <c r="F86" s="17">
        <v>0</v>
      </c>
      <c r="G86" s="20">
        <f>SUM(D86:F86)</f>
        <v>0</v>
      </c>
      <c r="H86" s="21">
        <f>G86</f>
        <v>0</v>
      </c>
      <c r="I86" s="22">
        <f>0.85*H86</f>
        <v>0</v>
      </c>
    </row>
    <row r="87" spans="1:10" ht="26.25" customHeight="1" thickBot="1">
      <c r="A87" s="143"/>
      <c r="B87" s="144"/>
      <c r="C87" s="50" t="s">
        <v>11</v>
      </c>
      <c r="D87" s="15"/>
      <c r="E87" s="17"/>
      <c r="F87" s="17"/>
      <c r="G87" s="20"/>
      <c r="H87" s="21"/>
      <c r="I87" s="22"/>
    </row>
    <row r="88" spans="1:10" ht="24.75" customHeight="1" thickBot="1">
      <c r="A88" s="113" t="s">
        <v>58</v>
      </c>
      <c r="B88" s="114"/>
      <c r="C88" s="114"/>
      <c r="D88" s="114"/>
      <c r="E88" s="114"/>
      <c r="F88" s="115"/>
      <c r="G88" s="24">
        <f>SUM(G86:G87)</f>
        <v>0</v>
      </c>
      <c r="H88" s="25">
        <f>SUM(H86:H87)</f>
        <v>0</v>
      </c>
      <c r="I88" s="26">
        <f>SUM(I86:I87)</f>
        <v>0</v>
      </c>
    </row>
    <row r="89" spans="1:10" ht="24.75" customHeight="1" thickBot="1">
      <c r="A89" s="180" t="s">
        <v>72</v>
      </c>
      <c r="B89" s="181"/>
      <c r="C89" s="181"/>
      <c r="D89" s="181"/>
      <c r="E89" s="181"/>
      <c r="F89" s="182"/>
      <c r="G89" s="24">
        <f>G72+G77+G81+G85+G88</f>
        <v>36920</v>
      </c>
      <c r="H89" s="42">
        <f>H72+H77+H81+H85+H88</f>
        <v>36920</v>
      </c>
      <c r="I89" s="26">
        <f>I72+I77+I81+I85+I88</f>
        <v>31382</v>
      </c>
      <c r="J89" s="234">
        <f t="shared" si="9"/>
        <v>0.85</v>
      </c>
    </row>
    <row r="90" spans="1:10" ht="24.75" customHeight="1" thickBot="1">
      <c r="A90" s="180" t="s">
        <v>80</v>
      </c>
      <c r="B90" s="181"/>
      <c r="C90" s="181"/>
      <c r="D90" s="181"/>
      <c r="E90" s="181"/>
      <c r="F90" s="182"/>
      <c r="G90" s="24">
        <f>G56+G63+G89</f>
        <v>480780</v>
      </c>
      <c r="H90" s="24">
        <f>H56+H63+H89</f>
        <v>480780</v>
      </c>
      <c r="I90" s="26">
        <f>I56+I63+I89</f>
        <v>408663</v>
      </c>
      <c r="J90" s="234">
        <f t="shared" si="9"/>
        <v>0.85</v>
      </c>
    </row>
    <row r="92" spans="1:10">
      <c r="A92" s="2" t="s">
        <v>11</v>
      </c>
      <c r="B92" t="s">
        <v>54</v>
      </c>
    </row>
    <row r="93" spans="1:10">
      <c r="A93" s="2" t="s">
        <v>42</v>
      </c>
      <c r="B93" t="s">
        <v>71</v>
      </c>
    </row>
    <row r="94" spans="1:10">
      <c r="A94" s="13" t="s">
        <v>94</v>
      </c>
      <c r="B94" t="s">
        <v>95</v>
      </c>
    </row>
    <row r="95" spans="1:10" s="12" customFormat="1">
      <c r="I95" s="11"/>
      <c r="J95" s="236"/>
    </row>
    <row r="97" spans="9:10" s="12" customFormat="1">
      <c r="I97" s="11"/>
      <c r="J97" s="236"/>
    </row>
  </sheetData>
  <mergeCells count="115">
    <mergeCell ref="A90:F90"/>
    <mergeCell ref="A72:F72"/>
    <mergeCell ref="A77:F77"/>
    <mergeCell ref="A81:F81"/>
    <mergeCell ref="A85:F85"/>
    <mergeCell ref="A88:F88"/>
    <mergeCell ref="A86:A87"/>
    <mergeCell ref="A58:I58"/>
    <mergeCell ref="A53:A54"/>
    <mergeCell ref="C61:E61"/>
    <mergeCell ref="C62:E62"/>
    <mergeCell ref="A65:I65"/>
    <mergeCell ref="A66:I66"/>
    <mergeCell ref="A89:F89"/>
    <mergeCell ref="B73:B76"/>
    <mergeCell ref="A67:A68"/>
    <mergeCell ref="B67:B68"/>
    <mergeCell ref="C67:C68"/>
    <mergeCell ref="A69:A71"/>
    <mergeCell ref="B69:B71"/>
    <mergeCell ref="B86:B87"/>
    <mergeCell ref="A73:A76"/>
    <mergeCell ref="A78:A80"/>
    <mergeCell ref="B78:B80"/>
    <mergeCell ref="A82:A84"/>
    <mergeCell ref="B82:B84"/>
    <mergeCell ref="A61:A62"/>
    <mergeCell ref="I67:I68"/>
    <mergeCell ref="C60:E60"/>
    <mergeCell ref="A63:F63"/>
    <mergeCell ref="G67:G68"/>
    <mergeCell ref="B61:B62"/>
    <mergeCell ref="D67:F67"/>
    <mergeCell ref="H67:H68"/>
    <mergeCell ref="A64:I64"/>
    <mergeCell ref="A56:F56"/>
    <mergeCell ref="G4:I4"/>
    <mergeCell ref="A12:F12"/>
    <mergeCell ref="G7:I7"/>
    <mergeCell ref="G5:I5"/>
    <mergeCell ref="B9:B11"/>
    <mergeCell ref="A9:A11"/>
    <mergeCell ref="A6:I6"/>
    <mergeCell ref="G13:G14"/>
    <mergeCell ref="C13:C14"/>
    <mergeCell ref="H13:H14"/>
    <mergeCell ref="C36:E36"/>
    <mergeCell ref="F13:F14"/>
    <mergeCell ref="C26:E26"/>
    <mergeCell ref="C27:E27"/>
    <mergeCell ref="C50:C51"/>
    <mergeCell ref="A48:A51"/>
    <mergeCell ref="C48:C49"/>
    <mergeCell ref="I50:I51"/>
    <mergeCell ref="I48:I49"/>
    <mergeCell ref="E50:E51"/>
    <mergeCell ref="A55:F55"/>
    <mergeCell ref="A52:F52"/>
    <mergeCell ref="B53:B54"/>
    <mergeCell ref="C54:E54"/>
    <mergeCell ref="I44:I45"/>
    <mergeCell ref="H50:H51"/>
    <mergeCell ref="F50:F51"/>
    <mergeCell ref="G48:G49"/>
    <mergeCell ref="G50:G51"/>
    <mergeCell ref="F48:F49"/>
    <mergeCell ref="A47:F47"/>
    <mergeCell ref="H48:H49"/>
    <mergeCell ref="B48:B51"/>
    <mergeCell ref="C44:C45"/>
    <mergeCell ref="B29:B42"/>
    <mergeCell ref="C37:E37"/>
    <mergeCell ref="D39:E39"/>
    <mergeCell ref="D41:E41"/>
    <mergeCell ref="A44:A46"/>
    <mergeCell ref="A41:A42"/>
    <mergeCell ref="A43:F43"/>
    <mergeCell ref="G44:G45"/>
    <mergeCell ref="B44:B46"/>
    <mergeCell ref="C42:E42"/>
    <mergeCell ref="C20:E20"/>
    <mergeCell ref="C21:E21"/>
    <mergeCell ref="C23:E23"/>
    <mergeCell ref="C24:C25"/>
    <mergeCell ref="D33:E33"/>
    <mergeCell ref="D34:E34"/>
    <mergeCell ref="C38:C41"/>
    <mergeCell ref="C31:C34"/>
    <mergeCell ref="D40:E40"/>
    <mergeCell ref="C29:C30"/>
    <mergeCell ref="D32:E32"/>
    <mergeCell ref="A57:I57"/>
    <mergeCell ref="I13:I14"/>
    <mergeCell ref="C22:E22"/>
    <mergeCell ref="A19:F19"/>
    <mergeCell ref="H24:H25"/>
    <mergeCell ref="G24:G25"/>
    <mergeCell ref="I24:I25"/>
    <mergeCell ref="D31:E31"/>
    <mergeCell ref="D29:E29"/>
    <mergeCell ref="C35:E35"/>
    <mergeCell ref="A13:A18"/>
    <mergeCell ref="F24:F25"/>
    <mergeCell ref="C53:E53"/>
    <mergeCell ref="D50:D51"/>
    <mergeCell ref="D48:D49"/>
    <mergeCell ref="E48:E49"/>
    <mergeCell ref="F44:F45"/>
    <mergeCell ref="H44:H45"/>
    <mergeCell ref="B13:B18"/>
    <mergeCell ref="D38:E38"/>
    <mergeCell ref="D30:E30"/>
    <mergeCell ref="A28:F28"/>
    <mergeCell ref="A20:A27"/>
    <mergeCell ref="B20:B27"/>
  </mergeCells>
  <phoneticPr fontId="6" type="noConversion"/>
  <pageMargins left="0.23622047244094491" right="0.23622047244094491" top="0.39370078740157483" bottom="0.39370078740157483" header="0.31496062992125984" footer="0.31496062992125984"/>
  <pageSetup paperSize="8" scale="77" fitToHeight="2"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2016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mschneider</dc:creator>
  <cp:lastModifiedBy>jgladysz</cp:lastModifiedBy>
  <cp:lastPrinted>2016-09-30T12:40:54Z</cp:lastPrinted>
  <dcterms:created xsi:type="dcterms:W3CDTF">2015-09-28T11:49:28Z</dcterms:created>
  <dcterms:modified xsi:type="dcterms:W3CDTF">2016-11-28T15:16:17Z</dcterms:modified>
</cp:coreProperties>
</file>