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225" windowWidth="14805" windowHeight="7890"/>
  </bookViews>
  <sheets>
    <sheet name="wskaźniki programowe" sheetId="4" r:id="rId1"/>
  </sheets>
  <definedNames>
    <definedName name="_xlnm._FilterDatabase" localSheetId="0" hidden="1">'wskaźniki programowe'!$A$8:$AD$173</definedName>
    <definedName name="_xlnm.Print_Titles" localSheetId="0">'wskaźniki programowe'!$4:$5</definedName>
  </definedNames>
  <calcPr calcId="145621"/>
</workbook>
</file>

<file path=xl/calcChain.xml><?xml version="1.0" encoding="utf-8"?>
<calcChain xmlns="http://schemas.openxmlformats.org/spreadsheetml/2006/main">
  <c r="Y916" i="4" l="1"/>
  <c r="X916" i="4"/>
  <c r="X913" i="4"/>
  <c r="Y913" i="4" s="1"/>
  <c r="Y911" i="4"/>
  <c r="X911" i="4"/>
  <c r="X908" i="4"/>
  <c r="Y908" i="4" s="1"/>
  <c r="Y907" i="4"/>
  <c r="X907" i="4"/>
  <c r="X904" i="4"/>
  <c r="Y904" i="4" s="1"/>
  <c r="Y901" i="4"/>
  <c r="X901" i="4"/>
  <c r="X898" i="4"/>
  <c r="Y898" i="4" s="1"/>
  <c r="Y897" i="4"/>
  <c r="X897" i="4"/>
  <c r="X894" i="4"/>
  <c r="Y894" i="4" s="1"/>
  <c r="Y893" i="4"/>
  <c r="X893" i="4"/>
  <c r="X890" i="4"/>
  <c r="Y890" i="4" s="1"/>
  <c r="Y887" i="4"/>
  <c r="X887" i="4"/>
  <c r="V887" i="4"/>
  <c r="T887" i="4"/>
  <c r="R887" i="4"/>
  <c r="P887" i="4"/>
  <c r="N887" i="4"/>
  <c r="L887" i="4"/>
  <c r="J887" i="4"/>
  <c r="H887" i="4"/>
  <c r="F887" i="4"/>
  <c r="X884" i="4"/>
  <c r="Y884" i="4" s="1"/>
  <c r="V884" i="4"/>
  <c r="T884" i="4"/>
  <c r="R884" i="4"/>
  <c r="P884" i="4"/>
  <c r="N884" i="4"/>
  <c r="L884" i="4"/>
  <c r="J884" i="4"/>
  <c r="H884" i="4"/>
  <c r="F884" i="4"/>
  <c r="X882" i="4"/>
  <c r="Y882" i="4" s="1"/>
  <c r="V882" i="4"/>
  <c r="T882" i="4"/>
  <c r="R882" i="4"/>
  <c r="P882" i="4"/>
  <c r="N882" i="4"/>
  <c r="L882" i="4"/>
  <c r="J882" i="4"/>
  <c r="H882" i="4"/>
  <c r="F882" i="4"/>
  <c r="V879" i="4"/>
  <c r="T879" i="4"/>
  <c r="R879" i="4"/>
  <c r="P879" i="4"/>
  <c r="N879" i="4"/>
  <c r="L879" i="4"/>
  <c r="J879" i="4"/>
  <c r="H879" i="4"/>
  <c r="F879" i="4"/>
  <c r="Y878" i="4"/>
  <c r="X878" i="4"/>
  <c r="V878" i="4"/>
  <c r="T878" i="4"/>
  <c r="R878" i="4"/>
  <c r="P878" i="4"/>
  <c r="N878" i="4"/>
  <c r="L878" i="4"/>
  <c r="J878" i="4"/>
  <c r="H878" i="4"/>
  <c r="F878" i="4"/>
  <c r="X875" i="4"/>
  <c r="Y875" i="4" s="1"/>
  <c r="V875" i="4"/>
  <c r="T875" i="4"/>
  <c r="R875" i="4"/>
  <c r="P875" i="4"/>
  <c r="N875" i="4"/>
  <c r="L875" i="4"/>
  <c r="J875" i="4"/>
  <c r="H875" i="4"/>
  <c r="F875" i="4"/>
  <c r="X874" i="4"/>
  <c r="Y874" i="4" s="1"/>
  <c r="V874" i="4"/>
  <c r="T874" i="4"/>
  <c r="R874" i="4"/>
  <c r="P874" i="4"/>
  <c r="N874" i="4"/>
  <c r="L874" i="4"/>
  <c r="J874" i="4"/>
  <c r="H874" i="4"/>
  <c r="F874" i="4"/>
  <c r="V871" i="4"/>
  <c r="T871" i="4"/>
  <c r="R871" i="4"/>
  <c r="P871" i="4"/>
  <c r="N871" i="4"/>
  <c r="L871" i="4"/>
  <c r="J871" i="4"/>
  <c r="H871" i="4"/>
  <c r="F871" i="4"/>
  <c r="Y870" i="4"/>
  <c r="X870" i="4"/>
  <c r="V870" i="4"/>
  <c r="T870" i="4"/>
  <c r="R870" i="4"/>
  <c r="P870" i="4"/>
  <c r="N870" i="4"/>
  <c r="L870" i="4"/>
  <c r="J870" i="4"/>
  <c r="H870" i="4"/>
  <c r="F870" i="4"/>
  <c r="X867" i="4"/>
  <c r="Y867" i="4" s="1"/>
  <c r="V867" i="4"/>
  <c r="T867" i="4"/>
  <c r="R867" i="4"/>
  <c r="P867" i="4"/>
  <c r="N867" i="4"/>
  <c r="L867" i="4"/>
  <c r="J867" i="4"/>
  <c r="H867" i="4"/>
  <c r="F867" i="4"/>
  <c r="X871" i="4" l="1"/>
  <c r="Y871" i="4" s="1"/>
  <c r="X879" i="4"/>
  <c r="Y879" i="4" s="1"/>
  <c r="Y864" i="4"/>
  <c r="X864" i="4"/>
  <c r="X862" i="4"/>
  <c r="X861" i="4"/>
  <c r="Y861" i="4" s="1"/>
  <c r="X859" i="4"/>
  <c r="Y859" i="4" s="1"/>
  <c r="P859" i="4"/>
  <c r="X857" i="4"/>
  <c r="X856" i="4"/>
  <c r="Y856" i="4" s="1"/>
  <c r="X853" i="4"/>
  <c r="Y853" i="4" s="1"/>
  <c r="X851" i="4"/>
  <c r="X850" i="4"/>
  <c r="Y850" i="4" s="1"/>
  <c r="Y848" i="4"/>
  <c r="X848" i="4"/>
  <c r="X846" i="4"/>
  <c r="X845" i="4"/>
  <c r="Y845" i="4" s="1"/>
  <c r="X844" i="4"/>
  <c r="Y844" i="4" s="1"/>
  <c r="X842" i="4"/>
  <c r="Y841" i="4"/>
  <c r="X841" i="4"/>
  <c r="X840" i="4"/>
  <c r="Y840" i="4" s="1"/>
  <c r="X838" i="4"/>
  <c r="X837" i="4"/>
  <c r="Y837" i="4" s="1"/>
  <c r="X834" i="4"/>
  <c r="Y834" i="4" s="1"/>
  <c r="X832" i="4"/>
  <c r="X831" i="4"/>
  <c r="Y831" i="4" s="1"/>
  <c r="Y830" i="4"/>
  <c r="X830" i="4"/>
  <c r="X827" i="4"/>
  <c r="Y827" i="4" s="1"/>
  <c r="T825" i="4"/>
  <c r="V825" i="4" s="1"/>
  <c r="X825" i="4" s="1"/>
  <c r="Y825" i="4" s="1"/>
  <c r="X823" i="4"/>
  <c r="X822" i="4"/>
  <c r="Y822" i="4" s="1"/>
  <c r="X821" i="4"/>
  <c r="Y821" i="4" s="1"/>
  <c r="X819" i="4"/>
  <c r="X818" i="4"/>
  <c r="Y818" i="4" s="1"/>
  <c r="X771" i="4" l="1"/>
  <c r="Y771" i="4" s="1"/>
  <c r="N771" i="4"/>
  <c r="X769" i="4"/>
  <c r="X768" i="4"/>
  <c r="Y768" i="4" s="1"/>
  <c r="Y766" i="4"/>
  <c r="X766" i="4"/>
  <c r="X764" i="4"/>
  <c r="X763" i="4"/>
  <c r="Y763" i="4" s="1"/>
  <c r="X760" i="4"/>
  <c r="Y760" i="4" s="1"/>
  <c r="X758" i="4"/>
  <c r="Y757" i="4"/>
  <c r="X757" i="4"/>
  <c r="X756" i="4"/>
  <c r="Y756" i="4" s="1"/>
  <c r="X754" i="4"/>
  <c r="X753" i="4"/>
  <c r="Y753" i="4" s="1"/>
  <c r="X751" i="4"/>
  <c r="Y751" i="4" s="1"/>
  <c r="X749" i="4"/>
  <c r="X748" i="4"/>
  <c r="Y748" i="4" s="1"/>
  <c r="Y747" i="4"/>
  <c r="X747" i="4"/>
  <c r="X745" i="4"/>
  <c r="X744" i="4"/>
  <c r="Y744" i="4" s="1"/>
  <c r="X740" i="4"/>
  <c r="Y740" i="4" s="1"/>
  <c r="X738" i="4"/>
  <c r="Y737" i="4"/>
  <c r="X737" i="4"/>
  <c r="X736" i="4"/>
  <c r="Y736" i="4" s="1"/>
  <c r="X734" i="4"/>
  <c r="X733" i="4"/>
  <c r="Y733" i="4" s="1"/>
  <c r="X731" i="4"/>
  <c r="Y731" i="4" s="1"/>
  <c r="X729" i="4"/>
  <c r="X728" i="4"/>
  <c r="Y728" i="4" s="1"/>
  <c r="Y727" i="4"/>
  <c r="X727" i="4"/>
  <c r="X725" i="4"/>
  <c r="X724" i="4"/>
  <c r="Y724" i="4" s="1"/>
  <c r="X721" i="4"/>
  <c r="Y721" i="4" s="1"/>
  <c r="X719" i="4"/>
  <c r="Y718" i="4"/>
  <c r="X718" i="4"/>
  <c r="X717" i="4"/>
  <c r="Y717" i="4" s="1"/>
  <c r="X715" i="4"/>
  <c r="X714" i="4"/>
  <c r="Y714" i="4" s="1"/>
  <c r="X712" i="4"/>
  <c r="Y712" i="4" s="1"/>
  <c r="X709" i="4"/>
  <c r="Y709" i="4" s="1"/>
  <c r="X654" i="4" l="1"/>
  <c r="Y654" i="4" s="1"/>
  <c r="X652" i="4"/>
  <c r="X651" i="4"/>
  <c r="Y651" i="4" s="1"/>
  <c r="X649" i="4"/>
  <c r="Y649" i="4" s="1"/>
  <c r="N649" i="4"/>
  <c r="X647" i="4"/>
  <c r="X646" i="4"/>
  <c r="Y646" i="4" s="1"/>
  <c r="X643" i="4"/>
  <c r="Y643" i="4" s="1"/>
  <c r="X641" i="4"/>
  <c r="Y640" i="4"/>
  <c r="X640" i="4"/>
  <c r="X639" i="4"/>
  <c r="Y639" i="4" s="1"/>
  <c r="X637" i="4"/>
  <c r="X636" i="4"/>
  <c r="Y636" i="4" s="1"/>
  <c r="X634" i="4"/>
  <c r="Y634" i="4" s="1"/>
  <c r="X632" i="4"/>
  <c r="X631" i="4"/>
  <c r="Y631" i="4" s="1"/>
  <c r="Y630" i="4"/>
  <c r="X630" i="4"/>
  <c r="X627" i="4"/>
  <c r="Y627" i="4" s="1"/>
  <c r="Y624" i="4"/>
  <c r="X624" i="4"/>
  <c r="X622" i="4"/>
  <c r="X621" i="4"/>
  <c r="Y621" i="4" s="1"/>
  <c r="X620" i="4"/>
  <c r="Y620" i="4" s="1"/>
  <c r="X618" i="4"/>
  <c r="Y617" i="4"/>
  <c r="X617" i="4"/>
  <c r="X615" i="4"/>
  <c r="Y615" i="4" s="1"/>
  <c r="X613" i="4"/>
  <c r="X612" i="4"/>
  <c r="Y612" i="4" s="1"/>
  <c r="X611" i="4"/>
  <c r="Y611" i="4" s="1"/>
  <c r="X609" i="4"/>
  <c r="X608" i="4"/>
  <c r="Y608" i="4" s="1"/>
  <c r="Y342" i="4" l="1"/>
  <c r="X342" i="4"/>
  <c r="X340" i="4"/>
  <c r="X339" i="4"/>
  <c r="Y339" i="4" s="1"/>
  <c r="X338" i="4"/>
  <c r="Y338" i="4" s="1"/>
  <c r="X335" i="4"/>
  <c r="Y335" i="4" s="1"/>
  <c r="X333" i="4"/>
  <c r="Y333" i="4" s="1"/>
  <c r="X330" i="4"/>
  <c r="Y330" i="4" s="1"/>
  <c r="Y327" i="4"/>
  <c r="X327" i="4"/>
  <c r="X325" i="4"/>
  <c r="X324" i="4"/>
  <c r="Y324" i="4" s="1"/>
  <c r="X323" i="4"/>
  <c r="Y323" i="4" s="1"/>
  <c r="X321" i="4"/>
  <c r="Y320" i="4"/>
  <c r="X320" i="4"/>
  <c r="X319" i="4"/>
  <c r="Y319" i="4" s="1"/>
  <c r="X317" i="4"/>
  <c r="X316" i="4"/>
  <c r="Y316" i="4" s="1"/>
  <c r="X314" i="4"/>
  <c r="Y314" i="4" s="1"/>
  <c r="X312" i="4"/>
  <c r="X311" i="4"/>
  <c r="Y311" i="4" s="1"/>
  <c r="X310" i="4"/>
  <c r="Y310" i="4" s="1"/>
  <c r="X308" i="4"/>
  <c r="X307" i="4"/>
  <c r="Y307" i="4" s="1"/>
  <c r="V306" i="4"/>
  <c r="X306" i="4" s="1"/>
  <c r="Y306" i="4" s="1"/>
  <c r="L306" i="4"/>
  <c r="X304" i="4"/>
  <c r="X303" i="4"/>
  <c r="Y303" i="4" s="1"/>
  <c r="X302" i="4"/>
  <c r="Y302" i="4" s="1"/>
  <c r="X300" i="4"/>
  <c r="X299" i="4"/>
  <c r="Y299" i="4" s="1"/>
  <c r="Y298" i="4"/>
  <c r="X298" i="4"/>
  <c r="X296" i="4"/>
  <c r="X295" i="4"/>
  <c r="Y295" i="4" s="1"/>
  <c r="X294" i="4"/>
  <c r="Y294" i="4" s="1"/>
  <c r="X292" i="4"/>
  <c r="Y291" i="4"/>
  <c r="X291" i="4"/>
  <c r="X290" i="4"/>
  <c r="Y290" i="4" s="1"/>
  <c r="X288" i="4"/>
  <c r="X287" i="4"/>
  <c r="Y287" i="4" s="1"/>
  <c r="X286" i="4"/>
  <c r="Y286" i="4" s="1"/>
  <c r="X284" i="4"/>
  <c r="X283" i="4"/>
  <c r="Y283" i="4" s="1"/>
  <c r="V282" i="4"/>
  <c r="X282" i="4" s="1"/>
  <c r="Y282" i="4" s="1"/>
  <c r="T282" i="4"/>
  <c r="R282" i="4"/>
  <c r="P282" i="4"/>
  <c r="N282" i="4"/>
  <c r="L282" i="4"/>
  <c r="J282" i="4"/>
  <c r="X280" i="4"/>
  <c r="V279" i="4"/>
  <c r="X279" i="4" s="1"/>
  <c r="Y279" i="4" s="1"/>
  <c r="T279" i="4"/>
  <c r="R279" i="4"/>
  <c r="P279" i="4"/>
  <c r="N279" i="4"/>
  <c r="L279" i="4"/>
  <c r="J279" i="4"/>
  <c r="H279" i="4"/>
  <c r="F279" i="4"/>
  <c r="X278" i="4"/>
  <c r="Y278" i="4" s="1"/>
  <c r="X276" i="4"/>
  <c r="Y275" i="4"/>
  <c r="X275" i="4"/>
  <c r="X274" i="4"/>
  <c r="Y274" i="4" s="1"/>
  <c r="L274" i="4"/>
  <c r="X272" i="4"/>
  <c r="X271" i="4"/>
  <c r="Y271" i="4" s="1"/>
  <c r="Y270" i="4"/>
  <c r="X270" i="4"/>
  <c r="X268" i="4"/>
  <c r="X267" i="4"/>
  <c r="Y267" i="4" s="1"/>
  <c r="V266" i="4"/>
  <c r="X266" i="4" s="1"/>
  <c r="Y266" i="4" s="1"/>
  <c r="T266" i="4"/>
  <c r="R266" i="4"/>
  <c r="P266" i="4"/>
  <c r="N266" i="4"/>
  <c r="L266" i="4"/>
  <c r="J266" i="4"/>
  <c r="X264" i="4"/>
  <c r="X263" i="4"/>
  <c r="Y263" i="4" s="1"/>
  <c r="V263" i="4"/>
  <c r="T263" i="4"/>
  <c r="R263" i="4"/>
  <c r="P263" i="4"/>
  <c r="N263" i="4"/>
  <c r="L263" i="4"/>
  <c r="J263" i="4"/>
  <c r="H263" i="4"/>
  <c r="F263" i="4"/>
  <c r="X262" i="4"/>
  <c r="Y262" i="4" s="1"/>
  <c r="Y259" i="4"/>
  <c r="X259" i="4"/>
  <c r="L128" i="4" l="1"/>
  <c r="N128" i="4"/>
  <c r="P128" i="4"/>
  <c r="R128" i="4"/>
  <c r="T128" i="4"/>
  <c r="V128" i="4"/>
  <c r="J128" i="4"/>
  <c r="X161" i="4"/>
  <c r="P797" i="4" l="1"/>
  <c r="X806" i="4"/>
  <c r="Y806" i="4" s="1"/>
  <c r="X803" i="4"/>
  <c r="Y803" i="4" s="1"/>
  <c r="V814" i="4"/>
  <c r="X814" i="4" s="1"/>
  <c r="Y814" i="4" s="1"/>
  <c r="T814" i="4"/>
  <c r="R814" i="4"/>
  <c r="P814" i="4"/>
  <c r="N814" i="4"/>
  <c r="L814" i="4"/>
  <c r="J814" i="4"/>
  <c r="H814" i="4"/>
  <c r="F814" i="4"/>
  <c r="Y811" i="4"/>
  <c r="X811" i="4"/>
  <c r="V811" i="4"/>
  <c r="T811" i="4"/>
  <c r="R811" i="4"/>
  <c r="P811" i="4"/>
  <c r="N811" i="4"/>
  <c r="L811" i="4"/>
  <c r="J811" i="4"/>
  <c r="H811" i="4"/>
  <c r="F811" i="4"/>
  <c r="X810" i="4"/>
  <c r="Y810" i="4" s="1"/>
  <c r="V810" i="4"/>
  <c r="T810" i="4"/>
  <c r="R810" i="4"/>
  <c r="P810" i="4"/>
  <c r="N810" i="4"/>
  <c r="L810" i="4"/>
  <c r="J810" i="4"/>
  <c r="H810" i="4"/>
  <c r="F810" i="4"/>
  <c r="V807" i="4"/>
  <c r="T807" i="4"/>
  <c r="R807" i="4"/>
  <c r="P807" i="4"/>
  <c r="X807" i="4" s="1"/>
  <c r="Y807" i="4" s="1"/>
  <c r="N807" i="4"/>
  <c r="L807" i="4"/>
  <c r="J807" i="4"/>
  <c r="H807" i="4"/>
  <c r="F807" i="4"/>
  <c r="V806" i="4"/>
  <c r="T806" i="4"/>
  <c r="R806" i="4"/>
  <c r="P806" i="4"/>
  <c r="N806" i="4"/>
  <c r="L806" i="4"/>
  <c r="J806" i="4"/>
  <c r="H806" i="4"/>
  <c r="F806" i="4"/>
  <c r="V803" i="4"/>
  <c r="T803" i="4"/>
  <c r="R803" i="4"/>
  <c r="P803" i="4"/>
  <c r="N803" i="4"/>
  <c r="L803" i="4"/>
  <c r="J803" i="4"/>
  <c r="H803" i="4"/>
  <c r="F803" i="4"/>
  <c r="X802" i="4"/>
  <c r="Y802" i="4" s="1"/>
  <c r="V802" i="4"/>
  <c r="T802" i="4"/>
  <c r="R802" i="4"/>
  <c r="P802" i="4"/>
  <c r="N802" i="4"/>
  <c r="L802" i="4"/>
  <c r="J802" i="4"/>
  <c r="H802" i="4"/>
  <c r="F802" i="4"/>
  <c r="V799" i="4"/>
  <c r="T799" i="4"/>
  <c r="R799" i="4"/>
  <c r="P799" i="4"/>
  <c r="N799" i="4"/>
  <c r="L799" i="4"/>
  <c r="J799" i="4"/>
  <c r="H799" i="4"/>
  <c r="F799" i="4"/>
  <c r="V797" i="4"/>
  <c r="X797" i="4" s="1"/>
  <c r="Y797" i="4" s="1"/>
  <c r="T797" i="4"/>
  <c r="R797" i="4"/>
  <c r="N797" i="4"/>
  <c r="L797" i="4"/>
  <c r="J797" i="4"/>
  <c r="H797" i="4"/>
  <c r="F797" i="4"/>
  <c r="X795" i="4"/>
  <c r="V794" i="4"/>
  <c r="T794" i="4"/>
  <c r="R794" i="4"/>
  <c r="P794" i="4"/>
  <c r="N794" i="4"/>
  <c r="L794" i="4"/>
  <c r="J794" i="4"/>
  <c r="H794" i="4"/>
  <c r="F794" i="4"/>
  <c r="R793" i="4"/>
  <c r="P793" i="4"/>
  <c r="N793" i="4"/>
  <c r="L793" i="4"/>
  <c r="J793" i="4"/>
  <c r="H793" i="4"/>
  <c r="F793" i="4"/>
  <c r="X790" i="4"/>
  <c r="Y790" i="4" s="1"/>
  <c r="V790" i="4"/>
  <c r="T790" i="4"/>
  <c r="R790" i="4"/>
  <c r="P790" i="4"/>
  <c r="N790" i="4"/>
  <c r="L790" i="4"/>
  <c r="J790" i="4"/>
  <c r="H790" i="4"/>
  <c r="F790" i="4"/>
  <c r="V789" i="4"/>
  <c r="T789" i="4"/>
  <c r="R789" i="4"/>
  <c r="P789" i="4"/>
  <c r="N789" i="4"/>
  <c r="L789" i="4"/>
  <c r="J789" i="4"/>
  <c r="H789" i="4"/>
  <c r="F789" i="4"/>
  <c r="V786" i="4"/>
  <c r="T786" i="4"/>
  <c r="R786" i="4"/>
  <c r="P786" i="4"/>
  <c r="N786" i="4"/>
  <c r="L786" i="4"/>
  <c r="J786" i="4"/>
  <c r="H786" i="4"/>
  <c r="F786" i="4"/>
  <c r="V785" i="4"/>
  <c r="X785" i="4" s="1"/>
  <c r="Y785" i="4" s="1"/>
  <c r="T785" i="4"/>
  <c r="R785" i="4"/>
  <c r="P785" i="4"/>
  <c r="N785" i="4"/>
  <c r="L785" i="4"/>
  <c r="J785" i="4"/>
  <c r="H785" i="4"/>
  <c r="F785" i="4"/>
  <c r="V782" i="4"/>
  <c r="T782" i="4"/>
  <c r="R782" i="4"/>
  <c r="P782" i="4"/>
  <c r="X782" i="4" s="1"/>
  <c r="Y782" i="4" s="1"/>
  <c r="N782" i="4"/>
  <c r="L782" i="4"/>
  <c r="J782" i="4"/>
  <c r="H782" i="4"/>
  <c r="F782" i="4"/>
  <c r="V781" i="4"/>
  <c r="X781" i="4" s="1"/>
  <c r="Y781" i="4" s="1"/>
  <c r="T781" i="4"/>
  <c r="R781" i="4"/>
  <c r="P781" i="4"/>
  <c r="N781" i="4"/>
  <c r="L781" i="4"/>
  <c r="J781" i="4"/>
  <c r="H781" i="4"/>
  <c r="F781" i="4"/>
  <c r="X778" i="4"/>
  <c r="Y778" i="4" s="1"/>
  <c r="V778" i="4"/>
  <c r="T778" i="4"/>
  <c r="R778" i="4"/>
  <c r="P778" i="4"/>
  <c r="N778" i="4"/>
  <c r="L778" i="4"/>
  <c r="J778" i="4"/>
  <c r="H778" i="4"/>
  <c r="F778" i="4"/>
  <c r="Y777" i="4"/>
  <c r="X777" i="4"/>
  <c r="V777" i="4"/>
  <c r="T777" i="4"/>
  <c r="R777" i="4"/>
  <c r="P777" i="4"/>
  <c r="N777" i="4"/>
  <c r="L777" i="4"/>
  <c r="J777" i="4"/>
  <c r="H777" i="4"/>
  <c r="F777" i="4"/>
  <c r="X774" i="4"/>
  <c r="Y774" i="4" s="1"/>
  <c r="V774" i="4"/>
  <c r="T774" i="4"/>
  <c r="R774" i="4"/>
  <c r="P774" i="4"/>
  <c r="N774" i="4"/>
  <c r="L774" i="4"/>
  <c r="J774" i="4"/>
  <c r="H774" i="4"/>
  <c r="F774" i="4"/>
  <c r="V793" i="4" l="1"/>
  <c r="X789" i="4"/>
  <c r="Y789" i="4" s="1"/>
  <c r="T793" i="4"/>
  <c r="X799" i="4"/>
  <c r="Y799" i="4" s="1"/>
  <c r="X786" i="4"/>
  <c r="Y786" i="4" s="1"/>
  <c r="X794" i="4"/>
  <c r="Y794" i="4" s="1"/>
  <c r="X793" i="4" l="1"/>
  <c r="Y793" i="4" s="1"/>
  <c r="X660" i="4" l="1"/>
  <c r="Y660" i="4" s="1"/>
  <c r="X657" i="4"/>
  <c r="Y657" i="4" s="1"/>
  <c r="X693" i="4"/>
  <c r="Y693" i="4" s="1"/>
  <c r="X690" i="4"/>
  <c r="Y690" i="4" s="1"/>
  <c r="X676" i="4"/>
  <c r="Y676" i="4" s="1"/>
  <c r="X672" i="4"/>
  <c r="V705" i="4"/>
  <c r="X705" i="4" s="1"/>
  <c r="Y705" i="4" s="1"/>
  <c r="T705" i="4"/>
  <c r="R705" i="4"/>
  <c r="P705" i="4"/>
  <c r="N705" i="4"/>
  <c r="L705" i="4"/>
  <c r="J705" i="4"/>
  <c r="H705" i="4"/>
  <c r="F705" i="4"/>
  <c r="Y702" i="4"/>
  <c r="X702" i="4"/>
  <c r="V702" i="4"/>
  <c r="T702" i="4"/>
  <c r="R702" i="4"/>
  <c r="P702" i="4"/>
  <c r="N702" i="4"/>
  <c r="L702" i="4"/>
  <c r="J702" i="4"/>
  <c r="H702" i="4"/>
  <c r="F702" i="4"/>
  <c r="X701" i="4"/>
  <c r="Y701" i="4" s="1"/>
  <c r="V701" i="4"/>
  <c r="T701" i="4"/>
  <c r="R701" i="4"/>
  <c r="P701" i="4"/>
  <c r="N701" i="4"/>
  <c r="L701" i="4"/>
  <c r="J701" i="4"/>
  <c r="H701" i="4"/>
  <c r="F701" i="4"/>
  <c r="X699" i="4"/>
  <c r="X698" i="4"/>
  <c r="Y698" i="4" s="1"/>
  <c r="V698" i="4"/>
  <c r="T698" i="4"/>
  <c r="R698" i="4"/>
  <c r="P698" i="4"/>
  <c r="N698" i="4"/>
  <c r="L698" i="4"/>
  <c r="J698" i="4"/>
  <c r="H698" i="4"/>
  <c r="F698" i="4"/>
  <c r="X697" i="4"/>
  <c r="Y697" i="4" s="1"/>
  <c r="V697" i="4"/>
  <c r="T697" i="4"/>
  <c r="R697" i="4"/>
  <c r="P697" i="4"/>
  <c r="N697" i="4"/>
  <c r="L697" i="4"/>
  <c r="J697" i="4"/>
  <c r="H697" i="4"/>
  <c r="F697" i="4"/>
  <c r="V694" i="4"/>
  <c r="T694" i="4"/>
  <c r="R694" i="4"/>
  <c r="P694" i="4"/>
  <c r="N694" i="4"/>
  <c r="L694" i="4"/>
  <c r="J694" i="4"/>
  <c r="H694" i="4"/>
  <c r="F694" i="4"/>
  <c r="V693" i="4"/>
  <c r="T693" i="4"/>
  <c r="R693" i="4"/>
  <c r="P693" i="4"/>
  <c r="N693" i="4"/>
  <c r="L693" i="4"/>
  <c r="J693" i="4"/>
  <c r="H693" i="4"/>
  <c r="F693" i="4"/>
  <c r="V690" i="4"/>
  <c r="T690" i="4"/>
  <c r="R690" i="4"/>
  <c r="P690" i="4"/>
  <c r="N690" i="4"/>
  <c r="L690" i="4"/>
  <c r="J690" i="4"/>
  <c r="H690" i="4"/>
  <c r="F690" i="4"/>
  <c r="X689" i="4"/>
  <c r="Y689" i="4" s="1"/>
  <c r="V689" i="4"/>
  <c r="T689" i="4"/>
  <c r="R689" i="4"/>
  <c r="P689" i="4"/>
  <c r="N689" i="4"/>
  <c r="L689" i="4"/>
  <c r="J689" i="4"/>
  <c r="H689" i="4"/>
  <c r="F689" i="4"/>
  <c r="X686" i="4"/>
  <c r="Y686" i="4" s="1"/>
  <c r="V686" i="4"/>
  <c r="T686" i="4"/>
  <c r="R686" i="4"/>
  <c r="P686" i="4"/>
  <c r="N686" i="4"/>
  <c r="L686" i="4"/>
  <c r="J686" i="4"/>
  <c r="H686" i="4"/>
  <c r="F686" i="4"/>
  <c r="V684" i="4"/>
  <c r="T684" i="4"/>
  <c r="R684" i="4"/>
  <c r="P684" i="4"/>
  <c r="N684" i="4"/>
  <c r="L684" i="4"/>
  <c r="J684" i="4"/>
  <c r="H684" i="4"/>
  <c r="F684" i="4"/>
  <c r="Y681" i="4"/>
  <c r="X681" i="4"/>
  <c r="V681" i="4"/>
  <c r="T681" i="4"/>
  <c r="R681" i="4"/>
  <c r="P681" i="4"/>
  <c r="N681" i="4"/>
  <c r="L681" i="4"/>
  <c r="J681" i="4"/>
  <c r="H681" i="4"/>
  <c r="F681" i="4"/>
  <c r="X680" i="4"/>
  <c r="Y680" i="4" s="1"/>
  <c r="V680" i="4"/>
  <c r="T680" i="4"/>
  <c r="R680" i="4"/>
  <c r="P680" i="4"/>
  <c r="P668" i="4" s="1"/>
  <c r="N680" i="4"/>
  <c r="L680" i="4"/>
  <c r="J680" i="4"/>
  <c r="H680" i="4"/>
  <c r="H668" i="4" s="1"/>
  <c r="F680" i="4"/>
  <c r="F668" i="4" s="1"/>
  <c r="X677" i="4"/>
  <c r="Y677" i="4" s="1"/>
  <c r="V677" i="4"/>
  <c r="T677" i="4"/>
  <c r="R677" i="4"/>
  <c r="P677" i="4"/>
  <c r="N677" i="4"/>
  <c r="L677" i="4"/>
  <c r="J677" i="4"/>
  <c r="H677" i="4"/>
  <c r="F677" i="4"/>
  <c r="V676" i="4"/>
  <c r="V668" i="4" s="1"/>
  <c r="T676" i="4"/>
  <c r="R676" i="4"/>
  <c r="P676" i="4"/>
  <c r="N676" i="4"/>
  <c r="N668" i="4" s="1"/>
  <c r="L676" i="4"/>
  <c r="J676" i="4"/>
  <c r="H676" i="4"/>
  <c r="F676" i="4"/>
  <c r="X674" i="4"/>
  <c r="V673" i="4"/>
  <c r="T673" i="4"/>
  <c r="R673" i="4"/>
  <c r="P673" i="4"/>
  <c r="N673" i="4"/>
  <c r="L673" i="4"/>
  <c r="J673" i="4"/>
  <c r="J665" i="4" s="1"/>
  <c r="H673" i="4"/>
  <c r="F673" i="4"/>
  <c r="V672" i="4"/>
  <c r="T672" i="4"/>
  <c r="R672" i="4"/>
  <c r="R668" i="4" s="1"/>
  <c r="P672" i="4"/>
  <c r="N672" i="4"/>
  <c r="L672" i="4"/>
  <c r="J672" i="4"/>
  <c r="J668" i="4" s="1"/>
  <c r="H672" i="4"/>
  <c r="F672" i="4"/>
  <c r="X669" i="4"/>
  <c r="Y669" i="4" s="1"/>
  <c r="V669" i="4"/>
  <c r="T669" i="4"/>
  <c r="R669" i="4"/>
  <c r="P669" i="4"/>
  <c r="N669" i="4"/>
  <c r="N665" i="4" s="1"/>
  <c r="L669" i="4"/>
  <c r="J669" i="4"/>
  <c r="H669" i="4"/>
  <c r="F669" i="4"/>
  <c r="F665" i="4" s="1"/>
  <c r="R665" i="4"/>
  <c r="X664" i="4"/>
  <c r="Y664" i="4" s="1"/>
  <c r="V664" i="4"/>
  <c r="T664" i="4"/>
  <c r="R664" i="4"/>
  <c r="P664" i="4"/>
  <c r="N664" i="4"/>
  <c r="L664" i="4"/>
  <c r="J664" i="4"/>
  <c r="H664" i="4"/>
  <c r="F664" i="4"/>
  <c r="X661" i="4"/>
  <c r="Y661" i="4" s="1"/>
  <c r="V661" i="4"/>
  <c r="T661" i="4"/>
  <c r="R661" i="4"/>
  <c r="P661" i="4"/>
  <c r="N661" i="4"/>
  <c r="L661" i="4"/>
  <c r="J661" i="4"/>
  <c r="H661" i="4"/>
  <c r="F661" i="4"/>
  <c r="V660" i="4"/>
  <c r="T660" i="4"/>
  <c r="R660" i="4"/>
  <c r="P660" i="4"/>
  <c r="N660" i="4"/>
  <c r="L660" i="4"/>
  <c r="J660" i="4"/>
  <c r="H660" i="4"/>
  <c r="F660" i="4"/>
  <c r="V657" i="4"/>
  <c r="T657" i="4"/>
  <c r="R657" i="4"/>
  <c r="P657" i="4"/>
  <c r="N657" i="4"/>
  <c r="L657" i="4"/>
  <c r="J657" i="4"/>
  <c r="H657" i="4"/>
  <c r="F657" i="4"/>
  <c r="N586" i="4"/>
  <c r="X570" i="4"/>
  <c r="Y570" i="4" s="1"/>
  <c r="V603" i="4"/>
  <c r="X603" i="4" s="1"/>
  <c r="Y603" i="4" s="1"/>
  <c r="T603" i="4"/>
  <c r="R603" i="4"/>
  <c r="P603" i="4"/>
  <c r="N603" i="4"/>
  <c r="L603" i="4"/>
  <c r="J603" i="4"/>
  <c r="H603" i="4"/>
  <c r="F603" i="4"/>
  <c r="X600" i="4"/>
  <c r="Y600" i="4" s="1"/>
  <c r="V600" i="4"/>
  <c r="T600" i="4"/>
  <c r="R600" i="4"/>
  <c r="P600" i="4"/>
  <c r="N600" i="4"/>
  <c r="L600" i="4"/>
  <c r="J600" i="4"/>
  <c r="H600" i="4"/>
  <c r="F600" i="4"/>
  <c r="X599" i="4"/>
  <c r="Y599" i="4" s="1"/>
  <c r="V599" i="4"/>
  <c r="T599" i="4"/>
  <c r="R599" i="4"/>
  <c r="P599" i="4"/>
  <c r="N599" i="4"/>
  <c r="L599" i="4"/>
  <c r="J599" i="4"/>
  <c r="H599" i="4"/>
  <c r="F599" i="4"/>
  <c r="X597" i="4"/>
  <c r="X596" i="4"/>
  <c r="Y596" i="4" s="1"/>
  <c r="V596" i="4"/>
  <c r="T596" i="4"/>
  <c r="R596" i="4"/>
  <c r="P596" i="4"/>
  <c r="N596" i="4"/>
  <c r="L596" i="4"/>
  <c r="J596" i="4"/>
  <c r="H596" i="4"/>
  <c r="F596" i="4"/>
  <c r="X595" i="4"/>
  <c r="Y595" i="4" s="1"/>
  <c r="V595" i="4"/>
  <c r="T595" i="4"/>
  <c r="R595" i="4"/>
  <c r="P595" i="4"/>
  <c r="N595" i="4"/>
  <c r="L595" i="4"/>
  <c r="J595" i="4"/>
  <c r="H595" i="4"/>
  <c r="F595" i="4"/>
  <c r="X592" i="4"/>
  <c r="Y592" i="4" s="1"/>
  <c r="V592" i="4"/>
  <c r="T592" i="4"/>
  <c r="R592" i="4"/>
  <c r="P592" i="4"/>
  <c r="N592" i="4"/>
  <c r="L592" i="4"/>
  <c r="J592" i="4"/>
  <c r="H592" i="4"/>
  <c r="F592" i="4"/>
  <c r="V591" i="4"/>
  <c r="X591" i="4" s="1"/>
  <c r="Y591" i="4" s="1"/>
  <c r="T591" i="4"/>
  <c r="R591" i="4"/>
  <c r="P591" i="4"/>
  <c r="N591" i="4"/>
  <c r="L591" i="4"/>
  <c r="J591" i="4"/>
  <c r="H591" i="4"/>
  <c r="F591" i="4"/>
  <c r="V588" i="4"/>
  <c r="T588" i="4"/>
  <c r="R588" i="4"/>
  <c r="P588" i="4"/>
  <c r="N588" i="4"/>
  <c r="L588" i="4"/>
  <c r="J588" i="4"/>
  <c r="H588" i="4"/>
  <c r="F588" i="4"/>
  <c r="V586" i="4"/>
  <c r="X586" i="4" s="1"/>
  <c r="Y586" i="4" s="1"/>
  <c r="T586" i="4"/>
  <c r="R586" i="4"/>
  <c r="P586" i="4"/>
  <c r="L586" i="4"/>
  <c r="J586" i="4"/>
  <c r="H586" i="4"/>
  <c r="F586" i="4"/>
  <c r="X583" i="4"/>
  <c r="Y583" i="4" s="1"/>
  <c r="V583" i="4"/>
  <c r="T583" i="4"/>
  <c r="R583" i="4"/>
  <c r="P583" i="4"/>
  <c r="N583" i="4"/>
  <c r="L583" i="4"/>
  <c r="J583" i="4"/>
  <c r="H583" i="4"/>
  <c r="F583" i="4"/>
  <c r="V582" i="4"/>
  <c r="X582" i="4" s="1"/>
  <c r="Y582" i="4" s="1"/>
  <c r="T582" i="4"/>
  <c r="R582" i="4"/>
  <c r="P582" i="4"/>
  <c r="N582" i="4"/>
  <c r="L582" i="4"/>
  <c r="J582" i="4"/>
  <c r="H582" i="4"/>
  <c r="F582" i="4"/>
  <c r="X579" i="4"/>
  <c r="Y579" i="4" s="1"/>
  <c r="T579" i="4"/>
  <c r="R579" i="4"/>
  <c r="P579" i="4"/>
  <c r="N579" i="4"/>
  <c r="L579" i="4"/>
  <c r="J579" i="4"/>
  <c r="H579" i="4"/>
  <c r="F579" i="4"/>
  <c r="X578" i="4"/>
  <c r="Y578" i="4" s="1"/>
  <c r="V578" i="4"/>
  <c r="T578" i="4"/>
  <c r="R578" i="4"/>
  <c r="P578" i="4"/>
  <c r="N578" i="4"/>
  <c r="L578" i="4"/>
  <c r="J578" i="4"/>
  <c r="H578" i="4"/>
  <c r="F578" i="4"/>
  <c r="X575" i="4"/>
  <c r="Y575" i="4" s="1"/>
  <c r="V575" i="4"/>
  <c r="T575" i="4"/>
  <c r="R575" i="4"/>
  <c r="P575" i="4"/>
  <c r="N575" i="4"/>
  <c r="L575" i="4"/>
  <c r="J575" i="4"/>
  <c r="H575" i="4"/>
  <c r="F575" i="4"/>
  <c r="V574" i="4"/>
  <c r="X574" i="4" s="1"/>
  <c r="Y574" i="4" s="1"/>
  <c r="T574" i="4"/>
  <c r="R574" i="4"/>
  <c r="P574" i="4"/>
  <c r="N574" i="4"/>
  <c r="L574" i="4"/>
  <c r="J574" i="4"/>
  <c r="H574" i="4"/>
  <c r="F574" i="4"/>
  <c r="X572" i="4"/>
  <c r="X571" i="4"/>
  <c r="Y571" i="4" s="1"/>
  <c r="V571" i="4"/>
  <c r="T571" i="4"/>
  <c r="R571" i="4"/>
  <c r="P571" i="4"/>
  <c r="N571" i="4"/>
  <c r="L571" i="4"/>
  <c r="J571" i="4"/>
  <c r="H571" i="4"/>
  <c r="F571" i="4"/>
  <c r="V570" i="4"/>
  <c r="T570" i="4"/>
  <c r="R570" i="4"/>
  <c r="P570" i="4"/>
  <c r="N570" i="4"/>
  <c r="L570" i="4"/>
  <c r="J570" i="4"/>
  <c r="H570" i="4"/>
  <c r="F570" i="4"/>
  <c r="X567" i="4"/>
  <c r="Y567" i="4" s="1"/>
  <c r="V567" i="4"/>
  <c r="T567" i="4"/>
  <c r="R567" i="4"/>
  <c r="P567" i="4"/>
  <c r="N567" i="4"/>
  <c r="L567" i="4"/>
  <c r="J567" i="4"/>
  <c r="H567" i="4"/>
  <c r="F567" i="4"/>
  <c r="P665" i="4" l="1"/>
  <c r="T668" i="4"/>
  <c r="L665" i="4"/>
  <c r="T665" i="4"/>
  <c r="H665" i="4"/>
  <c r="L668" i="4"/>
  <c r="X668" i="4"/>
  <c r="Y668" i="4" s="1"/>
  <c r="Y672" i="4"/>
  <c r="X694" i="4"/>
  <c r="Y694" i="4" s="1"/>
  <c r="X673" i="4"/>
  <c r="Y673" i="4" s="1"/>
  <c r="X684" i="4"/>
  <c r="Y684" i="4" s="1"/>
  <c r="X588" i="4"/>
  <c r="Y588" i="4" s="1"/>
  <c r="X665" i="4" l="1"/>
  <c r="Y665" i="4" s="1"/>
  <c r="Y564" i="4"/>
  <c r="X564" i="4"/>
  <c r="X561" i="4"/>
  <c r="X495" i="4" s="1"/>
  <c r="Y495" i="4" s="1"/>
  <c r="Y560" i="4"/>
  <c r="X560" i="4"/>
  <c r="N560" i="4"/>
  <c r="N494" i="4" s="1"/>
  <c r="Y557" i="4"/>
  <c r="X557" i="4"/>
  <c r="X555" i="4"/>
  <c r="Y555" i="4" s="1"/>
  <c r="X552" i="4"/>
  <c r="Y552" i="4" s="1"/>
  <c r="X549" i="4"/>
  <c r="Y549" i="4" s="1"/>
  <c r="N549" i="4"/>
  <c r="N469" i="4" s="1"/>
  <c r="Y546" i="4"/>
  <c r="X546" i="4"/>
  <c r="X543" i="4"/>
  <c r="Y543" i="4" s="1"/>
  <c r="X540" i="4"/>
  <c r="Y540" i="4" s="1"/>
  <c r="P539" i="4"/>
  <c r="R539" i="4" s="1"/>
  <c r="Y536" i="4"/>
  <c r="X536" i="4"/>
  <c r="X534" i="4"/>
  <c r="Y534" i="4" s="1"/>
  <c r="Y531" i="4"/>
  <c r="X531" i="4"/>
  <c r="X530" i="4"/>
  <c r="Y530" i="4" s="1"/>
  <c r="Y527" i="4"/>
  <c r="X527" i="4"/>
  <c r="X524" i="4"/>
  <c r="X490" i="4" s="1"/>
  <c r="Y490" i="4" s="1"/>
  <c r="X522" i="4"/>
  <c r="X521" i="4"/>
  <c r="X487" i="4" s="1"/>
  <c r="Y487" i="4" s="1"/>
  <c r="Y519" i="4"/>
  <c r="X519" i="4"/>
  <c r="X465" i="4" s="1"/>
  <c r="Y465" i="4" s="1"/>
  <c r="X516" i="4"/>
  <c r="X462" i="4" s="1"/>
  <c r="Y462" i="4" s="1"/>
  <c r="Y513" i="4"/>
  <c r="X513" i="4"/>
  <c r="N513" i="4"/>
  <c r="X511" i="4"/>
  <c r="X510" i="4"/>
  <c r="X499" i="4" s="1"/>
  <c r="Y499" i="4" s="1"/>
  <c r="X508" i="4"/>
  <c r="Y508" i="4" s="1"/>
  <c r="Y505" i="4"/>
  <c r="X505" i="4"/>
  <c r="X502" i="4"/>
  <c r="Y502" i="4" s="1"/>
  <c r="V502" i="4"/>
  <c r="T502" i="4"/>
  <c r="R502" i="4"/>
  <c r="P502" i="4"/>
  <c r="N502" i="4"/>
  <c r="L502" i="4"/>
  <c r="J502" i="4"/>
  <c r="H502" i="4"/>
  <c r="F502" i="4"/>
  <c r="X500" i="4"/>
  <c r="V499" i="4"/>
  <c r="T499" i="4"/>
  <c r="R499" i="4"/>
  <c r="P499" i="4"/>
  <c r="N499" i="4"/>
  <c r="L499" i="4"/>
  <c r="J499" i="4"/>
  <c r="H499" i="4"/>
  <c r="F499" i="4"/>
  <c r="Y498" i="4"/>
  <c r="X498" i="4"/>
  <c r="V498" i="4"/>
  <c r="T498" i="4"/>
  <c r="R498" i="4"/>
  <c r="P498" i="4"/>
  <c r="N498" i="4"/>
  <c r="L498" i="4"/>
  <c r="J498" i="4"/>
  <c r="H498" i="4"/>
  <c r="F498" i="4"/>
  <c r="V495" i="4"/>
  <c r="T495" i="4"/>
  <c r="R495" i="4"/>
  <c r="P495" i="4"/>
  <c r="N495" i="4"/>
  <c r="L495" i="4"/>
  <c r="J495" i="4"/>
  <c r="H495" i="4"/>
  <c r="F495" i="4"/>
  <c r="X494" i="4"/>
  <c r="Y494" i="4" s="1"/>
  <c r="V494" i="4"/>
  <c r="T494" i="4"/>
  <c r="R494" i="4"/>
  <c r="P494" i="4"/>
  <c r="L494" i="4"/>
  <c r="J494" i="4"/>
  <c r="H494" i="4"/>
  <c r="F494" i="4"/>
  <c r="X491" i="4"/>
  <c r="Y491" i="4" s="1"/>
  <c r="V491" i="4"/>
  <c r="T491" i="4"/>
  <c r="R491" i="4"/>
  <c r="P491" i="4"/>
  <c r="N491" i="4"/>
  <c r="L491" i="4"/>
  <c r="J491" i="4"/>
  <c r="H491" i="4"/>
  <c r="F491" i="4"/>
  <c r="V490" i="4"/>
  <c r="T490" i="4"/>
  <c r="R490" i="4"/>
  <c r="P490" i="4"/>
  <c r="N490" i="4"/>
  <c r="L490" i="4"/>
  <c r="J490" i="4"/>
  <c r="H490" i="4"/>
  <c r="F490" i="4"/>
  <c r="V487" i="4"/>
  <c r="T487" i="4"/>
  <c r="R487" i="4"/>
  <c r="P487" i="4"/>
  <c r="N487" i="4"/>
  <c r="L487" i="4"/>
  <c r="J487" i="4"/>
  <c r="H487" i="4"/>
  <c r="F487" i="4"/>
  <c r="X486" i="4"/>
  <c r="Y486" i="4" s="1"/>
  <c r="V486" i="4"/>
  <c r="T486" i="4"/>
  <c r="R486" i="4"/>
  <c r="P486" i="4"/>
  <c r="N486" i="4"/>
  <c r="L486" i="4"/>
  <c r="J486" i="4"/>
  <c r="H486" i="4"/>
  <c r="F486" i="4"/>
  <c r="V483" i="4"/>
  <c r="T483" i="4"/>
  <c r="R483" i="4"/>
  <c r="P483" i="4"/>
  <c r="N483" i="4"/>
  <c r="L483" i="4"/>
  <c r="J483" i="4"/>
  <c r="H483" i="4"/>
  <c r="F483" i="4"/>
  <c r="N482" i="4"/>
  <c r="L482" i="4"/>
  <c r="J482" i="4"/>
  <c r="H482" i="4"/>
  <c r="F482" i="4"/>
  <c r="Y479" i="4"/>
  <c r="X479" i="4"/>
  <c r="V479" i="4"/>
  <c r="T479" i="4"/>
  <c r="R479" i="4"/>
  <c r="P479" i="4"/>
  <c r="N479" i="4"/>
  <c r="L479" i="4"/>
  <c r="J479" i="4"/>
  <c r="H479" i="4"/>
  <c r="F479" i="4"/>
  <c r="X477" i="4"/>
  <c r="Y477" i="4" s="1"/>
  <c r="V477" i="4"/>
  <c r="T477" i="4"/>
  <c r="R477" i="4"/>
  <c r="P477" i="4"/>
  <c r="N477" i="4"/>
  <c r="L477" i="4"/>
  <c r="J477" i="4"/>
  <c r="H477" i="4"/>
  <c r="F477" i="4"/>
  <c r="X474" i="4"/>
  <c r="Y474" i="4" s="1"/>
  <c r="V474" i="4"/>
  <c r="T474" i="4"/>
  <c r="R474" i="4"/>
  <c r="P474" i="4"/>
  <c r="N474" i="4"/>
  <c r="L474" i="4"/>
  <c r="J474" i="4"/>
  <c r="H474" i="4"/>
  <c r="F474" i="4"/>
  <c r="V473" i="4"/>
  <c r="T473" i="4"/>
  <c r="R473" i="4"/>
  <c r="P473" i="4"/>
  <c r="N473" i="4"/>
  <c r="L473" i="4"/>
  <c r="J473" i="4"/>
  <c r="H473" i="4"/>
  <c r="F473" i="4"/>
  <c r="X470" i="4"/>
  <c r="Y470" i="4" s="1"/>
  <c r="V470" i="4"/>
  <c r="T470" i="4"/>
  <c r="R470" i="4"/>
  <c r="P470" i="4"/>
  <c r="N470" i="4"/>
  <c r="L470" i="4"/>
  <c r="J470" i="4"/>
  <c r="H470" i="4"/>
  <c r="F470" i="4"/>
  <c r="X469" i="4"/>
  <c r="Y469" i="4" s="1"/>
  <c r="V469" i="4"/>
  <c r="T469" i="4"/>
  <c r="R469" i="4"/>
  <c r="P469" i="4"/>
  <c r="L469" i="4"/>
  <c r="J469" i="4"/>
  <c r="H469" i="4"/>
  <c r="F469" i="4"/>
  <c r="X466" i="4"/>
  <c r="Y466" i="4" s="1"/>
  <c r="V466" i="4"/>
  <c r="T466" i="4"/>
  <c r="R466" i="4"/>
  <c r="P466" i="4"/>
  <c r="N466" i="4"/>
  <c r="L466" i="4"/>
  <c r="J466" i="4"/>
  <c r="H466" i="4"/>
  <c r="F466" i="4"/>
  <c r="V465" i="4"/>
  <c r="T465" i="4"/>
  <c r="R465" i="4"/>
  <c r="P465" i="4"/>
  <c r="N465" i="4"/>
  <c r="L465" i="4"/>
  <c r="J465" i="4"/>
  <c r="H465" i="4"/>
  <c r="F465" i="4"/>
  <c r="V462" i="4"/>
  <c r="T462" i="4"/>
  <c r="R462" i="4"/>
  <c r="P462" i="4"/>
  <c r="N462" i="4"/>
  <c r="L462" i="4"/>
  <c r="J462" i="4"/>
  <c r="H462" i="4"/>
  <c r="F462" i="4"/>
  <c r="X461" i="4"/>
  <c r="Y461" i="4" s="1"/>
  <c r="V461" i="4"/>
  <c r="T461" i="4"/>
  <c r="R461" i="4"/>
  <c r="P461" i="4"/>
  <c r="N461" i="4"/>
  <c r="L461" i="4"/>
  <c r="J461" i="4"/>
  <c r="H461" i="4"/>
  <c r="F461" i="4"/>
  <c r="X458" i="4"/>
  <c r="Y458" i="4" s="1"/>
  <c r="V458" i="4"/>
  <c r="T458" i="4"/>
  <c r="R458" i="4"/>
  <c r="P458" i="4"/>
  <c r="N458" i="4"/>
  <c r="L458" i="4"/>
  <c r="J458" i="4"/>
  <c r="H458" i="4"/>
  <c r="F458" i="4"/>
  <c r="V457" i="4"/>
  <c r="T457" i="4"/>
  <c r="R457" i="4"/>
  <c r="P457" i="4"/>
  <c r="N457" i="4"/>
  <c r="L457" i="4"/>
  <c r="J457" i="4"/>
  <c r="H457" i="4"/>
  <c r="F457" i="4"/>
  <c r="Y454" i="4"/>
  <c r="X454" i="4"/>
  <c r="V454" i="4"/>
  <c r="T454" i="4"/>
  <c r="R454" i="4"/>
  <c r="P454" i="4"/>
  <c r="N454" i="4"/>
  <c r="L454" i="4"/>
  <c r="J454" i="4"/>
  <c r="H454" i="4"/>
  <c r="F454" i="4"/>
  <c r="X451" i="4"/>
  <c r="X449" i="4"/>
  <c r="Y451" i="4" s="1"/>
  <c r="Y448" i="4"/>
  <c r="X448" i="4"/>
  <c r="X446" i="4"/>
  <c r="X360" i="4" s="1"/>
  <c r="Y360" i="4" s="1"/>
  <c r="Y443" i="4"/>
  <c r="X443" i="4"/>
  <c r="X442" i="4"/>
  <c r="Y442" i="4" s="1"/>
  <c r="X439" i="4"/>
  <c r="Y439" i="4" s="1"/>
  <c r="X438" i="4"/>
  <c r="Y438" i="4" s="1"/>
  <c r="X436" i="4"/>
  <c r="Y435" i="4" s="1"/>
  <c r="X435" i="4"/>
  <c r="X432" i="4"/>
  <c r="Y432" i="4" s="1"/>
  <c r="Y429" i="4"/>
  <c r="X429" i="4"/>
  <c r="X386" i="4" s="1"/>
  <c r="Y386" i="4" s="1"/>
  <c r="X428" i="4"/>
  <c r="Y428" i="4" s="1"/>
  <c r="X426" i="4"/>
  <c r="X425" i="4"/>
  <c r="Y425" i="4" s="1"/>
  <c r="Y424" i="4"/>
  <c r="X424" i="4"/>
  <c r="N424" i="4"/>
  <c r="X422" i="4"/>
  <c r="Y421" i="4"/>
  <c r="X421" i="4"/>
  <c r="X420" i="4"/>
  <c r="Y420" i="4" s="1"/>
  <c r="X418" i="4"/>
  <c r="Y417" i="4" s="1"/>
  <c r="X417" i="4"/>
  <c r="X416" i="4"/>
  <c r="X412" i="4" s="1"/>
  <c r="X414" i="4"/>
  <c r="X413" i="4"/>
  <c r="X370" i="4" s="1"/>
  <c r="Y370" i="4" s="1"/>
  <c r="V412" i="4"/>
  <c r="T412" i="4"/>
  <c r="T369" i="4" s="1"/>
  <c r="R412" i="4"/>
  <c r="R369" i="4" s="1"/>
  <c r="P412" i="4"/>
  <c r="N412" i="4"/>
  <c r="L412" i="4"/>
  <c r="L369" i="4" s="1"/>
  <c r="J412" i="4"/>
  <c r="J369" i="4" s="1"/>
  <c r="H412" i="4"/>
  <c r="F412" i="4"/>
  <c r="V410" i="4"/>
  <c r="R410" i="4"/>
  <c r="L410" i="4"/>
  <c r="V409" i="4"/>
  <c r="V366" i="4" s="1"/>
  <c r="T409" i="4"/>
  <c r="R409" i="4"/>
  <c r="P409" i="4"/>
  <c r="N409" i="4"/>
  <c r="N366" i="4" s="1"/>
  <c r="L409" i="4"/>
  <c r="J409" i="4"/>
  <c r="H409" i="4"/>
  <c r="F409" i="4"/>
  <c r="F366" i="4" s="1"/>
  <c r="Y408" i="4"/>
  <c r="X408" i="4"/>
  <c r="X405" i="4"/>
  <c r="X362" i="4" s="1"/>
  <c r="Y362" i="4" s="1"/>
  <c r="Y403" i="4"/>
  <c r="X403" i="4"/>
  <c r="X400" i="4"/>
  <c r="Y400" i="4" s="1"/>
  <c r="X399" i="4"/>
  <c r="X397" i="4"/>
  <c r="Y399" i="4" s="1"/>
  <c r="Y396" i="4"/>
  <c r="X396" i="4"/>
  <c r="V393" i="4"/>
  <c r="X393" i="4" s="1"/>
  <c r="Y393" i="4" s="1"/>
  <c r="T393" i="4"/>
  <c r="R393" i="4"/>
  <c r="P393" i="4"/>
  <c r="N393" i="4"/>
  <c r="L393" i="4"/>
  <c r="J393" i="4"/>
  <c r="H393" i="4"/>
  <c r="F393" i="4"/>
  <c r="X391" i="4"/>
  <c r="X390" i="4"/>
  <c r="Y390" i="4" s="1"/>
  <c r="V390" i="4"/>
  <c r="T390" i="4"/>
  <c r="R390" i="4"/>
  <c r="P390" i="4"/>
  <c r="N390" i="4"/>
  <c r="L390" i="4"/>
  <c r="J390" i="4"/>
  <c r="H390" i="4"/>
  <c r="F390" i="4"/>
  <c r="V389" i="4"/>
  <c r="X389" i="4" s="1"/>
  <c r="Y389" i="4" s="1"/>
  <c r="T389" i="4"/>
  <c r="R389" i="4"/>
  <c r="P389" i="4"/>
  <c r="N389" i="4"/>
  <c r="L389" i="4"/>
  <c r="J389" i="4"/>
  <c r="H389" i="4"/>
  <c r="F389" i="4"/>
  <c r="V386" i="4"/>
  <c r="T386" i="4"/>
  <c r="R386" i="4"/>
  <c r="P386" i="4"/>
  <c r="N386" i="4"/>
  <c r="L386" i="4"/>
  <c r="J386" i="4"/>
  <c r="H386" i="4"/>
  <c r="F386" i="4"/>
  <c r="X385" i="4"/>
  <c r="Y385" i="4" s="1"/>
  <c r="V385" i="4"/>
  <c r="T385" i="4"/>
  <c r="R385" i="4"/>
  <c r="P385" i="4"/>
  <c r="N385" i="4"/>
  <c r="L385" i="4"/>
  <c r="J385" i="4"/>
  <c r="H385" i="4"/>
  <c r="F385" i="4"/>
  <c r="X383" i="4"/>
  <c r="X382" i="4"/>
  <c r="Y382" i="4" s="1"/>
  <c r="V382" i="4"/>
  <c r="T382" i="4"/>
  <c r="R382" i="4"/>
  <c r="P382" i="4"/>
  <c r="N382" i="4"/>
  <c r="L382" i="4"/>
  <c r="J382" i="4"/>
  <c r="H382" i="4"/>
  <c r="F382" i="4"/>
  <c r="X381" i="4"/>
  <c r="Y381" i="4" s="1"/>
  <c r="V381" i="4"/>
  <c r="T381" i="4"/>
  <c r="R381" i="4"/>
  <c r="P381" i="4"/>
  <c r="N381" i="4"/>
  <c r="L381" i="4"/>
  <c r="J381" i="4"/>
  <c r="H381" i="4"/>
  <c r="F381" i="4"/>
  <c r="X379" i="4"/>
  <c r="X378" i="4"/>
  <c r="Y378" i="4" s="1"/>
  <c r="V378" i="4"/>
  <c r="T378" i="4"/>
  <c r="R378" i="4"/>
  <c r="P378" i="4"/>
  <c r="N378" i="4"/>
  <c r="L378" i="4"/>
  <c r="J378" i="4"/>
  <c r="H378" i="4"/>
  <c r="F378" i="4"/>
  <c r="V377" i="4"/>
  <c r="T377" i="4"/>
  <c r="R377" i="4"/>
  <c r="P377" i="4"/>
  <c r="N377" i="4"/>
  <c r="L377" i="4"/>
  <c r="J377" i="4"/>
  <c r="H377" i="4"/>
  <c r="F377" i="4"/>
  <c r="X375" i="4"/>
  <c r="Y374" i="4" s="1"/>
  <c r="X374" i="4"/>
  <c r="V374" i="4"/>
  <c r="T374" i="4"/>
  <c r="R374" i="4"/>
  <c r="P374" i="4"/>
  <c r="N374" i="4"/>
  <c r="L374" i="4"/>
  <c r="J374" i="4"/>
  <c r="H374" i="4"/>
  <c r="F374" i="4"/>
  <c r="V373" i="4"/>
  <c r="T373" i="4"/>
  <c r="R373" i="4"/>
  <c r="P373" i="4"/>
  <c r="N373" i="4"/>
  <c r="L373" i="4"/>
  <c r="J373" i="4"/>
  <c r="H373" i="4"/>
  <c r="F373" i="4"/>
  <c r="X371" i="4"/>
  <c r="V370" i="4"/>
  <c r="T370" i="4"/>
  <c r="R370" i="4"/>
  <c r="P370" i="4"/>
  <c r="N370" i="4"/>
  <c r="L370" i="4"/>
  <c r="J370" i="4"/>
  <c r="H370" i="4"/>
  <c r="F370" i="4"/>
  <c r="V369" i="4"/>
  <c r="P369" i="4"/>
  <c r="N369" i="4"/>
  <c r="H369" i="4"/>
  <c r="F369" i="4"/>
  <c r="X367" i="4"/>
  <c r="T366" i="4"/>
  <c r="R366" i="4"/>
  <c r="P366" i="4"/>
  <c r="L366" i="4"/>
  <c r="J366" i="4"/>
  <c r="H366" i="4"/>
  <c r="X365" i="4"/>
  <c r="Y365" i="4" s="1"/>
  <c r="V365" i="4"/>
  <c r="T365" i="4"/>
  <c r="R365" i="4"/>
  <c r="P365" i="4"/>
  <c r="N365" i="4"/>
  <c r="V362" i="4"/>
  <c r="T362" i="4"/>
  <c r="R362" i="4"/>
  <c r="P362" i="4"/>
  <c r="N362" i="4"/>
  <c r="L362" i="4"/>
  <c r="J362" i="4"/>
  <c r="H362" i="4"/>
  <c r="F362" i="4"/>
  <c r="V360" i="4"/>
  <c r="T360" i="4"/>
  <c r="R360" i="4"/>
  <c r="P360" i="4"/>
  <c r="N360" i="4"/>
  <c r="L360" i="4"/>
  <c r="J360" i="4"/>
  <c r="H360" i="4"/>
  <c r="F360" i="4"/>
  <c r="X357" i="4"/>
  <c r="Y357" i="4" s="1"/>
  <c r="V357" i="4"/>
  <c r="T357" i="4"/>
  <c r="R357" i="4"/>
  <c r="P357" i="4"/>
  <c r="N357" i="4"/>
  <c r="L357" i="4"/>
  <c r="J357" i="4"/>
  <c r="H357" i="4"/>
  <c r="F357" i="4"/>
  <c r="X356" i="4"/>
  <c r="Y356" i="4" s="1"/>
  <c r="V356" i="4"/>
  <c r="T356" i="4"/>
  <c r="R356" i="4"/>
  <c r="P356" i="4"/>
  <c r="N356" i="4"/>
  <c r="L356" i="4"/>
  <c r="J356" i="4"/>
  <c r="H356" i="4"/>
  <c r="F356" i="4"/>
  <c r="V353" i="4"/>
  <c r="T353" i="4"/>
  <c r="R353" i="4"/>
  <c r="P353" i="4"/>
  <c r="N353" i="4"/>
  <c r="L353" i="4"/>
  <c r="J353" i="4"/>
  <c r="H353" i="4"/>
  <c r="F353" i="4"/>
  <c r="Y352" i="4"/>
  <c r="X352" i="4"/>
  <c r="V352" i="4"/>
  <c r="T352" i="4"/>
  <c r="R352" i="4"/>
  <c r="P352" i="4"/>
  <c r="N352" i="4"/>
  <c r="L352" i="4"/>
  <c r="J352" i="4"/>
  <c r="H352" i="4"/>
  <c r="F352" i="4"/>
  <c r="X349" i="4"/>
  <c r="Y349" i="4" s="1"/>
  <c r="V349" i="4"/>
  <c r="T349" i="4"/>
  <c r="R349" i="4"/>
  <c r="P349" i="4"/>
  <c r="N349" i="4"/>
  <c r="L349" i="4"/>
  <c r="J349" i="4"/>
  <c r="H349" i="4"/>
  <c r="F349" i="4"/>
  <c r="X348" i="4"/>
  <c r="Y348" i="4" s="1"/>
  <c r="V348" i="4"/>
  <c r="T348" i="4"/>
  <c r="R348" i="4"/>
  <c r="P348" i="4"/>
  <c r="N348" i="4"/>
  <c r="L348" i="4"/>
  <c r="J348" i="4"/>
  <c r="H348" i="4"/>
  <c r="F348" i="4"/>
  <c r="Y345" i="4"/>
  <c r="X345" i="4"/>
  <c r="V345" i="4"/>
  <c r="T345" i="4"/>
  <c r="R345" i="4"/>
  <c r="P345" i="4"/>
  <c r="N345" i="4"/>
  <c r="L345" i="4"/>
  <c r="J345" i="4"/>
  <c r="H345" i="4"/>
  <c r="F345" i="4"/>
  <c r="X252" i="4"/>
  <c r="Y252" i="4" s="1"/>
  <c r="X249" i="4"/>
  <c r="Y249" i="4" s="1"/>
  <c r="X183" i="4"/>
  <c r="Y183" i="4" s="1"/>
  <c r="X248" i="4"/>
  <c r="Y248" i="4" s="1"/>
  <c r="X228" i="4"/>
  <c r="Y228" i="4" s="1"/>
  <c r="V227" i="4"/>
  <c r="X219" i="4"/>
  <c r="Y219" i="4" s="1"/>
  <c r="X215" i="4"/>
  <c r="Y215" i="4" s="1"/>
  <c r="X211" i="4"/>
  <c r="Y211" i="4" s="1"/>
  <c r="T203" i="4"/>
  <c r="R203" i="4"/>
  <c r="L203" i="4"/>
  <c r="J203" i="4"/>
  <c r="T200" i="4"/>
  <c r="N200" i="4"/>
  <c r="L200" i="4"/>
  <c r="F200" i="4"/>
  <c r="T187" i="4"/>
  <c r="N187" i="4"/>
  <c r="L187" i="4"/>
  <c r="X184" i="4"/>
  <c r="Y184" i="4" s="1"/>
  <c r="R184" i="4"/>
  <c r="P184" i="4"/>
  <c r="J184" i="4"/>
  <c r="H184" i="4"/>
  <c r="X256" i="4"/>
  <c r="Y256" i="4" s="1"/>
  <c r="V256" i="4"/>
  <c r="T256" i="4"/>
  <c r="R256" i="4"/>
  <c r="P256" i="4"/>
  <c r="N256" i="4"/>
  <c r="X253" i="4"/>
  <c r="Y253" i="4" s="1"/>
  <c r="V253" i="4"/>
  <c r="T253" i="4"/>
  <c r="R253" i="4"/>
  <c r="P253" i="4"/>
  <c r="N253" i="4"/>
  <c r="L253" i="4"/>
  <c r="J253" i="4"/>
  <c r="H253" i="4"/>
  <c r="F253" i="4"/>
  <c r="V252" i="4"/>
  <c r="T252" i="4"/>
  <c r="R252" i="4"/>
  <c r="P252" i="4"/>
  <c r="N252" i="4"/>
  <c r="V249" i="4"/>
  <c r="T249" i="4"/>
  <c r="R249" i="4"/>
  <c r="P249" i="4"/>
  <c r="N249" i="4"/>
  <c r="L249" i="4"/>
  <c r="J249" i="4"/>
  <c r="H249" i="4"/>
  <c r="F249" i="4"/>
  <c r="V248" i="4"/>
  <c r="T248" i="4"/>
  <c r="R248" i="4"/>
  <c r="P248" i="4"/>
  <c r="N248" i="4"/>
  <c r="L248" i="4"/>
  <c r="X245" i="4"/>
  <c r="Y245" i="4" s="1"/>
  <c r="V245" i="4"/>
  <c r="T245" i="4"/>
  <c r="R245" i="4"/>
  <c r="P245" i="4"/>
  <c r="N245" i="4"/>
  <c r="L245" i="4"/>
  <c r="J245" i="4"/>
  <c r="H245" i="4"/>
  <c r="F245" i="4"/>
  <c r="X244" i="4"/>
  <c r="V244" i="4"/>
  <c r="T244" i="4"/>
  <c r="R244" i="4"/>
  <c r="P244" i="4"/>
  <c r="N244" i="4"/>
  <c r="L244" i="4"/>
  <c r="J244" i="4"/>
  <c r="X242" i="4"/>
  <c r="X241" i="4"/>
  <c r="Y241" i="4" s="1"/>
  <c r="V241" i="4"/>
  <c r="J241" i="4"/>
  <c r="H241" i="4"/>
  <c r="F241" i="4"/>
  <c r="X240" i="4"/>
  <c r="V240" i="4"/>
  <c r="T240" i="4"/>
  <c r="R240" i="4"/>
  <c r="P240" i="4"/>
  <c r="N240" i="4"/>
  <c r="X238" i="4"/>
  <c r="X237" i="4"/>
  <c r="Y237" i="4" s="1"/>
  <c r="V237" i="4"/>
  <c r="T237" i="4"/>
  <c r="R237" i="4"/>
  <c r="P237" i="4"/>
  <c r="N237" i="4"/>
  <c r="L237" i="4"/>
  <c r="J237" i="4"/>
  <c r="H237" i="4"/>
  <c r="F237" i="4"/>
  <c r="V235" i="4"/>
  <c r="T235" i="4"/>
  <c r="R235" i="4"/>
  <c r="P235" i="4"/>
  <c r="N235" i="4"/>
  <c r="L235" i="4"/>
  <c r="V232" i="4"/>
  <c r="T232" i="4"/>
  <c r="R232" i="4"/>
  <c r="P232" i="4"/>
  <c r="N232" i="4"/>
  <c r="L232" i="4"/>
  <c r="J232" i="4"/>
  <c r="H232" i="4"/>
  <c r="F232" i="4"/>
  <c r="X231" i="4"/>
  <c r="Y231" i="4" s="1"/>
  <c r="V231" i="4"/>
  <c r="T231" i="4"/>
  <c r="R231" i="4"/>
  <c r="P231" i="4"/>
  <c r="N231" i="4"/>
  <c r="L231" i="4"/>
  <c r="V228" i="4"/>
  <c r="T228" i="4"/>
  <c r="R228" i="4"/>
  <c r="P228" i="4"/>
  <c r="N228" i="4"/>
  <c r="L228" i="4"/>
  <c r="J228" i="4"/>
  <c r="H228" i="4"/>
  <c r="F228" i="4"/>
  <c r="T227" i="4"/>
  <c r="R227" i="4"/>
  <c r="P227" i="4"/>
  <c r="N227" i="4"/>
  <c r="V224" i="4"/>
  <c r="T224" i="4"/>
  <c r="R224" i="4"/>
  <c r="P224" i="4"/>
  <c r="N224" i="4"/>
  <c r="L224" i="4"/>
  <c r="J224" i="4"/>
  <c r="H224" i="4"/>
  <c r="F224" i="4"/>
  <c r="X223" i="4"/>
  <c r="Y223" i="4" s="1"/>
  <c r="V223" i="4"/>
  <c r="T223" i="4"/>
  <c r="R223" i="4"/>
  <c r="P223" i="4"/>
  <c r="N223" i="4"/>
  <c r="L223" i="4"/>
  <c r="J223" i="4"/>
  <c r="T220" i="4"/>
  <c r="R220" i="4"/>
  <c r="P220" i="4"/>
  <c r="N220" i="4"/>
  <c r="L220" i="4"/>
  <c r="V219" i="4"/>
  <c r="T219" i="4"/>
  <c r="R219" i="4"/>
  <c r="P219" i="4"/>
  <c r="N219" i="4"/>
  <c r="L219" i="4"/>
  <c r="X216" i="4"/>
  <c r="Y216" i="4" s="1"/>
  <c r="T216" i="4"/>
  <c r="R216" i="4"/>
  <c r="P216" i="4"/>
  <c r="N216" i="4"/>
  <c r="L216" i="4"/>
  <c r="V215" i="4"/>
  <c r="T215" i="4"/>
  <c r="R215" i="4"/>
  <c r="P215" i="4"/>
  <c r="N215" i="4"/>
  <c r="L215" i="4"/>
  <c r="X213" i="4"/>
  <c r="X212" i="4"/>
  <c r="V212" i="4"/>
  <c r="T212" i="4"/>
  <c r="R212" i="4"/>
  <c r="P212" i="4"/>
  <c r="N212" i="4"/>
  <c r="L212" i="4"/>
  <c r="J212" i="4"/>
  <c r="H212" i="4"/>
  <c r="F212" i="4"/>
  <c r="V211" i="4"/>
  <c r="T211" i="4"/>
  <c r="R211" i="4"/>
  <c r="P211" i="4"/>
  <c r="N211" i="4"/>
  <c r="L211" i="4"/>
  <c r="J211" i="4"/>
  <c r="V208" i="4"/>
  <c r="T208" i="4"/>
  <c r="R208" i="4"/>
  <c r="P208" i="4"/>
  <c r="N208" i="4"/>
  <c r="L208" i="4"/>
  <c r="J208" i="4"/>
  <c r="H208" i="4"/>
  <c r="F208" i="4"/>
  <c r="X207" i="4"/>
  <c r="Y207" i="4" s="1"/>
  <c r="V207" i="4"/>
  <c r="T207" i="4"/>
  <c r="R207" i="4"/>
  <c r="P207" i="4"/>
  <c r="N207" i="4"/>
  <c r="L207" i="4"/>
  <c r="J207" i="4"/>
  <c r="X205" i="4"/>
  <c r="V204" i="4"/>
  <c r="T204" i="4"/>
  <c r="R204" i="4"/>
  <c r="P204" i="4"/>
  <c r="N204" i="4"/>
  <c r="L204" i="4"/>
  <c r="J204" i="4"/>
  <c r="H204" i="4"/>
  <c r="F204" i="4"/>
  <c r="V203" i="4"/>
  <c r="P203" i="4"/>
  <c r="N203" i="4"/>
  <c r="X201" i="4"/>
  <c r="R200" i="4"/>
  <c r="P200" i="4"/>
  <c r="J200" i="4"/>
  <c r="H200" i="4"/>
  <c r="V199" i="4"/>
  <c r="T199" i="4"/>
  <c r="R199" i="4"/>
  <c r="P199" i="4"/>
  <c r="N199" i="4"/>
  <c r="L199" i="4"/>
  <c r="X197" i="4"/>
  <c r="X196" i="4"/>
  <c r="Y196" i="4" s="1"/>
  <c r="V196" i="4"/>
  <c r="T196" i="4"/>
  <c r="R196" i="4"/>
  <c r="P196" i="4"/>
  <c r="N196" i="4"/>
  <c r="L196" i="4"/>
  <c r="J196" i="4"/>
  <c r="H196" i="4"/>
  <c r="F196" i="4"/>
  <c r="V195" i="4"/>
  <c r="T195" i="4"/>
  <c r="R195" i="4"/>
  <c r="P195" i="4"/>
  <c r="N195" i="4"/>
  <c r="X193" i="4"/>
  <c r="V192" i="4"/>
  <c r="T192" i="4"/>
  <c r="R192" i="4"/>
  <c r="P192" i="4"/>
  <c r="N192" i="4"/>
  <c r="L192" i="4"/>
  <c r="J192" i="4"/>
  <c r="H192" i="4"/>
  <c r="F192" i="4"/>
  <c r="V191" i="4"/>
  <c r="X191" i="4" s="1"/>
  <c r="Y191" i="4" s="1"/>
  <c r="T191" i="4"/>
  <c r="R191" i="4"/>
  <c r="P191" i="4"/>
  <c r="N191" i="4"/>
  <c r="L191" i="4"/>
  <c r="J191" i="4"/>
  <c r="X189" i="4"/>
  <c r="X188" i="4"/>
  <c r="Y188" i="4" s="1"/>
  <c r="V188" i="4"/>
  <c r="T188" i="4"/>
  <c r="R188" i="4"/>
  <c r="P188" i="4"/>
  <c r="N188" i="4"/>
  <c r="L188" i="4"/>
  <c r="J188" i="4"/>
  <c r="H188" i="4"/>
  <c r="F188" i="4"/>
  <c r="R187" i="4"/>
  <c r="P187" i="4"/>
  <c r="J187" i="4"/>
  <c r="X185" i="4"/>
  <c r="V184" i="4"/>
  <c r="T184" i="4"/>
  <c r="N184" i="4"/>
  <c r="L184" i="4"/>
  <c r="F184" i="4"/>
  <c r="V183" i="4"/>
  <c r="T183" i="4"/>
  <c r="R183" i="4"/>
  <c r="P183" i="4"/>
  <c r="N183" i="4"/>
  <c r="L183" i="4"/>
  <c r="J183" i="4"/>
  <c r="H183" i="4"/>
  <c r="F183" i="4"/>
  <c r="X181" i="4"/>
  <c r="X180" i="4"/>
  <c r="Y180" i="4" s="1"/>
  <c r="V180" i="4"/>
  <c r="T180" i="4"/>
  <c r="R180" i="4"/>
  <c r="P180" i="4"/>
  <c r="N180" i="4"/>
  <c r="L180" i="4"/>
  <c r="J180" i="4"/>
  <c r="H180" i="4"/>
  <c r="F180" i="4"/>
  <c r="V179" i="4"/>
  <c r="T179" i="4"/>
  <c r="R179" i="4"/>
  <c r="P179" i="4"/>
  <c r="N179" i="4"/>
  <c r="L179" i="4"/>
  <c r="J179" i="4"/>
  <c r="H179" i="4"/>
  <c r="F179" i="4"/>
  <c r="X177" i="4"/>
  <c r="X176" i="4"/>
  <c r="Y176" i="4" s="1"/>
  <c r="V176" i="4"/>
  <c r="T176" i="4"/>
  <c r="R176" i="4"/>
  <c r="P176" i="4"/>
  <c r="N176" i="4"/>
  <c r="L176" i="4"/>
  <c r="J176" i="4"/>
  <c r="H176" i="4"/>
  <c r="F176" i="4"/>
  <c r="X483" i="4" l="1"/>
  <c r="Y483" i="4" s="1"/>
  <c r="Y510" i="4"/>
  <c r="X353" i="4"/>
  <c r="Y353" i="4" s="1"/>
  <c r="R482" i="4"/>
  <c r="T539" i="4"/>
  <c r="Y524" i="4"/>
  <c r="Y561" i="4"/>
  <c r="X457" i="4"/>
  <c r="Y457" i="4" s="1"/>
  <c r="X473" i="4"/>
  <c r="Y473" i="4" s="1"/>
  <c r="P482" i="4"/>
  <c r="Y516" i="4"/>
  <c r="Y521" i="4"/>
  <c r="Y412" i="4"/>
  <c r="X369" i="4"/>
  <c r="Y369" i="4" s="1"/>
  <c r="Y405" i="4"/>
  <c r="X409" i="4"/>
  <c r="X377" i="4"/>
  <c r="Y377" i="4" s="1"/>
  <c r="Y413" i="4"/>
  <c r="Y446" i="4"/>
  <c r="Y416" i="4"/>
  <c r="X373" i="4"/>
  <c r="Y373" i="4" s="1"/>
  <c r="X200" i="4"/>
  <c r="Y200" i="4" s="1"/>
  <c r="Y212" i="4"/>
  <c r="V187" i="4"/>
  <c r="V200" i="4"/>
  <c r="X224" i="4"/>
  <c r="Y224" i="4" s="1"/>
  <c r="Y244" i="4"/>
  <c r="X199" i="4"/>
  <c r="Y199" i="4" s="1"/>
  <c r="Y240" i="4"/>
  <c r="X203" i="4"/>
  <c r="Y203" i="4" s="1"/>
  <c r="X187" i="4"/>
  <c r="Y187" i="4" s="1"/>
  <c r="X179" i="4"/>
  <c r="Y179" i="4" s="1"/>
  <c r="X195" i="4"/>
  <c r="Y195" i="4" s="1"/>
  <c r="X204" i="4"/>
  <c r="Y204" i="4" s="1"/>
  <c r="X220" i="4"/>
  <c r="Y220" i="4" s="1"/>
  <c r="X208" i="4"/>
  <c r="Y208" i="4" s="1"/>
  <c r="X232" i="4"/>
  <c r="Y232" i="4" s="1"/>
  <c r="X235" i="4"/>
  <c r="Y235" i="4" s="1"/>
  <c r="X192" i="4"/>
  <c r="Y192" i="4" s="1"/>
  <c r="F8" i="4"/>
  <c r="H8" i="4"/>
  <c r="J8" i="4"/>
  <c r="L8" i="4"/>
  <c r="N8" i="4"/>
  <c r="P8" i="4"/>
  <c r="R8" i="4"/>
  <c r="T8" i="4"/>
  <c r="V8" i="4"/>
  <c r="X9" i="4"/>
  <c r="H11" i="4"/>
  <c r="J11" i="4"/>
  <c r="L11" i="4"/>
  <c r="N11" i="4"/>
  <c r="P11" i="4"/>
  <c r="R11" i="4"/>
  <c r="T11" i="4"/>
  <c r="V11" i="4"/>
  <c r="F12" i="4"/>
  <c r="H12" i="4"/>
  <c r="J12" i="4"/>
  <c r="L12" i="4"/>
  <c r="N12" i="4"/>
  <c r="P12" i="4"/>
  <c r="R12" i="4"/>
  <c r="T12" i="4"/>
  <c r="V12" i="4"/>
  <c r="X13" i="4"/>
  <c r="H15" i="4"/>
  <c r="J15" i="4"/>
  <c r="L15" i="4"/>
  <c r="N15" i="4"/>
  <c r="P15" i="4"/>
  <c r="R15" i="4"/>
  <c r="T15" i="4"/>
  <c r="V15" i="4"/>
  <c r="F16" i="4"/>
  <c r="H16" i="4"/>
  <c r="J16" i="4"/>
  <c r="L16" i="4"/>
  <c r="N16" i="4"/>
  <c r="P16" i="4"/>
  <c r="R16" i="4"/>
  <c r="T16" i="4"/>
  <c r="V16" i="4"/>
  <c r="X17" i="4"/>
  <c r="F19" i="4"/>
  <c r="H19" i="4"/>
  <c r="J19" i="4"/>
  <c r="L19" i="4"/>
  <c r="N19" i="4"/>
  <c r="P19" i="4"/>
  <c r="R19" i="4"/>
  <c r="T19" i="4"/>
  <c r="V19" i="4"/>
  <c r="F20" i="4"/>
  <c r="H20" i="4"/>
  <c r="J20" i="4"/>
  <c r="L20" i="4"/>
  <c r="N20" i="4"/>
  <c r="P20" i="4"/>
  <c r="R20" i="4"/>
  <c r="T20" i="4"/>
  <c r="V20" i="4"/>
  <c r="X21" i="4"/>
  <c r="F23" i="4"/>
  <c r="H23" i="4"/>
  <c r="J23" i="4"/>
  <c r="L23" i="4"/>
  <c r="N23" i="4"/>
  <c r="P23" i="4"/>
  <c r="R23" i="4"/>
  <c r="T23" i="4"/>
  <c r="V23" i="4"/>
  <c r="H24" i="4"/>
  <c r="X25" i="4"/>
  <c r="F27" i="4"/>
  <c r="H27" i="4"/>
  <c r="F28" i="4"/>
  <c r="H28" i="4"/>
  <c r="J28" i="4"/>
  <c r="L28" i="4"/>
  <c r="N28" i="4"/>
  <c r="P28" i="4"/>
  <c r="R28" i="4"/>
  <c r="T28" i="4"/>
  <c r="V28" i="4"/>
  <c r="X28" i="4"/>
  <c r="Y28" i="4" s="1"/>
  <c r="X29" i="4"/>
  <c r="F31" i="4"/>
  <c r="H31" i="4"/>
  <c r="J31" i="4"/>
  <c r="L31" i="4"/>
  <c r="N31" i="4"/>
  <c r="P31" i="4"/>
  <c r="R31" i="4"/>
  <c r="T31" i="4"/>
  <c r="V31" i="4"/>
  <c r="X31" i="4"/>
  <c r="Y31" i="4" s="1"/>
  <c r="F32" i="4"/>
  <c r="H32" i="4"/>
  <c r="J32" i="4"/>
  <c r="N32" i="4"/>
  <c r="P32" i="4"/>
  <c r="R32" i="4"/>
  <c r="T32" i="4"/>
  <c r="V32" i="4"/>
  <c r="X33" i="4"/>
  <c r="F35" i="4"/>
  <c r="H35" i="4"/>
  <c r="J35" i="4"/>
  <c r="L35" i="4"/>
  <c r="N35" i="4"/>
  <c r="P35" i="4"/>
  <c r="R35" i="4"/>
  <c r="T35" i="4"/>
  <c r="V35" i="4"/>
  <c r="F36" i="4"/>
  <c r="H36" i="4"/>
  <c r="J36" i="4"/>
  <c r="L36" i="4"/>
  <c r="N36" i="4"/>
  <c r="P36" i="4"/>
  <c r="R36" i="4"/>
  <c r="T36" i="4"/>
  <c r="V36" i="4"/>
  <c r="X37" i="4"/>
  <c r="F39" i="4"/>
  <c r="H39" i="4"/>
  <c r="J39" i="4"/>
  <c r="L39" i="4"/>
  <c r="N39" i="4"/>
  <c r="P39" i="4"/>
  <c r="R39" i="4"/>
  <c r="T39" i="4"/>
  <c r="V39" i="4"/>
  <c r="F40" i="4"/>
  <c r="H40" i="4"/>
  <c r="J40" i="4"/>
  <c r="L40" i="4"/>
  <c r="N40" i="4"/>
  <c r="P40" i="4"/>
  <c r="R40" i="4"/>
  <c r="T40" i="4"/>
  <c r="V40" i="4"/>
  <c r="X41" i="4"/>
  <c r="F43" i="4"/>
  <c r="H43" i="4"/>
  <c r="J43" i="4"/>
  <c r="L43" i="4"/>
  <c r="N43" i="4"/>
  <c r="P43" i="4"/>
  <c r="R43" i="4"/>
  <c r="T43" i="4"/>
  <c r="V43" i="4"/>
  <c r="X43" i="4"/>
  <c r="Y43" i="4" s="1"/>
  <c r="F44" i="4"/>
  <c r="H44" i="4"/>
  <c r="J44" i="4"/>
  <c r="L44" i="4"/>
  <c r="N44" i="4"/>
  <c r="P44" i="4"/>
  <c r="R44" i="4"/>
  <c r="T44" i="4"/>
  <c r="V44" i="4"/>
  <c r="X45" i="4"/>
  <c r="F47" i="4"/>
  <c r="H47" i="4"/>
  <c r="J47" i="4"/>
  <c r="L47" i="4"/>
  <c r="N47" i="4"/>
  <c r="P47" i="4"/>
  <c r="R47" i="4"/>
  <c r="T47" i="4"/>
  <c r="V47" i="4"/>
  <c r="X47" i="4"/>
  <c r="Y47" i="4" s="1"/>
  <c r="F48" i="4"/>
  <c r="H48" i="4"/>
  <c r="J48" i="4"/>
  <c r="L48" i="4"/>
  <c r="N48" i="4"/>
  <c r="P48" i="4"/>
  <c r="R48" i="4"/>
  <c r="T48" i="4"/>
  <c r="V48" i="4"/>
  <c r="X49" i="4"/>
  <c r="F51" i="4"/>
  <c r="H51" i="4"/>
  <c r="J51" i="4"/>
  <c r="L51" i="4"/>
  <c r="N51" i="4"/>
  <c r="P51" i="4"/>
  <c r="R51" i="4"/>
  <c r="T51" i="4"/>
  <c r="V51" i="4"/>
  <c r="F52" i="4"/>
  <c r="H52" i="4"/>
  <c r="J52" i="4"/>
  <c r="L52" i="4"/>
  <c r="N52" i="4"/>
  <c r="P52" i="4"/>
  <c r="R52" i="4"/>
  <c r="T52" i="4"/>
  <c r="V52" i="4"/>
  <c r="X53" i="4"/>
  <c r="L55" i="4"/>
  <c r="N55" i="4"/>
  <c r="P55" i="4"/>
  <c r="R55" i="4"/>
  <c r="T55" i="4"/>
  <c r="V55" i="4"/>
  <c r="F57" i="4"/>
  <c r="H57" i="4"/>
  <c r="J57" i="4"/>
  <c r="L57" i="4"/>
  <c r="N57" i="4"/>
  <c r="P57" i="4"/>
  <c r="R57" i="4"/>
  <c r="T57" i="4"/>
  <c r="V57" i="4"/>
  <c r="X58" i="4"/>
  <c r="F60" i="4"/>
  <c r="H60" i="4"/>
  <c r="J60" i="4"/>
  <c r="L60" i="4"/>
  <c r="N60" i="4"/>
  <c r="P60" i="4"/>
  <c r="R60" i="4"/>
  <c r="T60" i="4"/>
  <c r="V60" i="4"/>
  <c r="F61" i="4"/>
  <c r="H61" i="4"/>
  <c r="J61" i="4"/>
  <c r="L61" i="4"/>
  <c r="N61" i="4"/>
  <c r="P61" i="4"/>
  <c r="R61" i="4"/>
  <c r="T61" i="4"/>
  <c r="V61" i="4"/>
  <c r="X62" i="4"/>
  <c r="J64" i="4"/>
  <c r="L64" i="4"/>
  <c r="N64" i="4"/>
  <c r="P64" i="4"/>
  <c r="R64" i="4"/>
  <c r="T64" i="4"/>
  <c r="V64" i="4"/>
  <c r="F65" i="4"/>
  <c r="H65" i="4"/>
  <c r="J65" i="4"/>
  <c r="L65" i="4"/>
  <c r="N65" i="4"/>
  <c r="P65" i="4"/>
  <c r="R65" i="4"/>
  <c r="T65" i="4"/>
  <c r="V65" i="4"/>
  <c r="X66" i="4"/>
  <c r="F69" i="4"/>
  <c r="H69" i="4"/>
  <c r="J69" i="4"/>
  <c r="L69" i="4"/>
  <c r="N69" i="4"/>
  <c r="P69" i="4"/>
  <c r="R69" i="4"/>
  <c r="T69" i="4"/>
  <c r="V69" i="4"/>
  <c r="X70" i="4"/>
  <c r="F73" i="4"/>
  <c r="H73" i="4"/>
  <c r="J73" i="4"/>
  <c r="L73" i="4"/>
  <c r="N73" i="4"/>
  <c r="P73" i="4"/>
  <c r="R73" i="4"/>
  <c r="T73" i="4"/>
  <c r="V73" i="4"/>
  <c r="F76" i="4"/>
  <c r="H76" i="4"/>
  <c r="J76" i="4"/>
  <c r="L76" i="4"/>
  <c r="N76" i="4"/>
  <c r="P76" i="4"/>
  <c r="R76" i="4"/>
  <c r="T76" i="4"/>
  <c r="V76" i="4"/>
  <c r="F77" i="4"/>
  <c r="H77" i="4"/>
  <c r="J77" i="4"/>
  <c r="L77" i="4"/>
  <c r="N77" i="4"/>
  <c r="P77" i="4"/>
  <c r="R77" i="4"/>
  <c r="T77" i="4"/>
  <c r="V77" i="4"/>
  <c r="J80" i="4"/>
  <c r="L80" i="4"/>
  <c r="N80" i="4"/>
  <c r="P80" i="4"/>
  <c r="R80" i="4"/>
  <c r="T80" i="4"/>
  <c r="V80" i="4"/>
  <c r="X80" i="4" s="1"/>
  <c r="Y80" i="4" s="1"/>
  <c r="F81" i="4"/>
  <c r="H81" i="4"/>
  <c r="J81" i="4"/>
  <c r="L81" i="4"/>
  <c r="N81" i="4"/>
  <c r="P81" i="4"/>
  <c r="R81" i="4"/>
  <c r="T81" i="4"/>
  <c r="V81" i="4"/>
  <c r="X82" i="4"/>
  <c r="J84" i="4"/>
  <c r="L84" i="4"/>
  <c r="N84" i="4"/>
  <c r="P84" i="4"/>
  <c r="R84" i="4"/>
  <c r="T84" i="4"/>
  <c r="V84" i="4"/>
  <c r="X87" i="4"/>
  <c r="X20" i="4" s="1"/>
  <c r="Y20" i="4" s="1"/>
  <c r="X88" i="4"/>
  <c r="X90" i="4"/>
  <c r="X23" i="4" s="1"/>
  <c r="Y23" i="4" s="1"/>
  <c r="Y90" i="4"/>
  <c r="X91" i="4"/>
  <c r="Y91" i="4" s="1"/>
  <c r="X94" i="4"/>
  <c r="Y94" i="4"/>
  <c r="X95" i="4"/>
  <c r="Y95" i="4" s="1"/>
  <c r="X96" i="4"/>
  <c r="X98" i="4"/>
  <c r="Y98" i="4"/>
  <c r="F99" i="4"/>
  <c r="F24" i="4" s="1"/>
  <c r="H99" i="4"/>
  <c r="J99" i="4"/>
  <c r="J24" i="4" s="1"/>
  <c r="N99" i="4"/>
  <c r="N24" i="4" s="1"/>
  <c r="P99" i="4"/>
  <c r="P24" i="4" s="1"/>
  <c r="R99" i="4"/>
  <c r="R24" i="4" s="1"/>
  <c r="T99" i="4"/>
  <c r="T24" i="4" s="1"/>
  <c r="V99" i="4"/>
  <c r="V24" i="4" s="1"/>
  <c r="X100" i="4"/>
  <c r="J102" i="4"/>
  <c r="J27" i="4" s="1"/>
  <c r="L102" i="4"/>
  <c r="L27" i="4" s="1"/>
  <c r="N102" i="4"/>
  <c r="N27" i="4" s="1"/>
  <c r="P102" i="4"/>
  <c r="P27" i="4" s="1"/>
  <c r="R102" i="4"/>
  <c r="R27" i="4" s="1"/>
  <c r="T102" i="4"/>
  <c r="T27" i="4" s="1"/>
  <c r="V102" i="4"/>
  <c r="V27" i="4" s="1"/>
  <c r="X103" i="4"/>
  <c r="X104" i="4"/>
  <c r="X106" i="4"/>
  <c r="Y106" i="4" s="1"/>
  <c r="L107" i="4"/>
  <c r="L32" i="4" s="1"/>
  <c r="X107" i="4"/>
  <c r="Y107" i="4" s="1"/>
  <c r="X108" i="4"/>
  <c r="X110" i="4"/>
  <c r="X35" i="4" s="1"/>
  <c r="Y35" i="4" s="1"/>
  <c r="Y110" i="4"/>
  <c r="X111" i="4"/>
  <c r="X36" i="4" s="1"/>
  <c r="Y36" i="4" s="1"/>
  <c r="X112" i="4"/>
  <c r="X114" i="4"/>
  <c r="X39" i="4" s="1"/>
  <c r="Y39" i="4" s="1"/>
  <c r="X115" i="4"/>
  <c r="X40" i="4" s="1"/>
  <c r="Y40" i="4" s="1"/>
  <c r="X116" i="4"/>
  <c r="Y118" i="4" s="1"/>
  <c r="X118" i="4"/>
  <c r="X120" i="4"/>
  <c r="X61" i="4" s="1"/>
  <c r="Y61" i="4" s="1"/>
  <c r="X121" i="4"/>
  <c r="X123" i="4"/>
  <c r="X64" i="4" s="1"/>
  <c r="Y64" i="4" s="1"/>
  <c r="Y123" i="4"/>
  <c r="X124" i="4"/>
  <c r="X65" i="4" s="1"/>
  <c r="Y65" i="4" s="1"/>
  <c r="X125" i="4"/>
  <c r="X128" i="4"/>
  <c r="X69" i="4" s="1"/>
  <c r="Y69" i="4" s="1"/>
  <c r="X129" i="4"/>
  <c r="Y128" i="4" s="1"/>
  <c r="X132" i="4"/>
  <c r="X73" i="4" s="1"/>
  <c r="Y73" i="4" s="1"/>
  <c r="X135" i="4"/>
  <c r="Y135" i="4" s="1"/>
  <c r="X136" i="4"/>
  <c r="X77" i="4" s="1"/>
  <c r="Y77" i="4" s="1"/>
  <c r="X139" i="4"/>
  <c r="Y139" i="4" s="1"/>
  <c r="X142" i="4"/>
  <c r="X8" i="4" s="1"/>
  <c r="Y8" i="4" s="1"/>
  <c r="X143" i="4"/>
  <c r="Y142" i="4" s="1"/>
  <c r="X145" i="4"/>
  <c r="X11" i="4" s="1"/>
  <c r="X146" i="4"/>
  <c r="X12" i="4" s="1"/>
  <c r="Y12" i="4" s="1"/>
  <c r="Y146" i="4"/>
  <c r="X149" i="4"/>
  <c r="Y149" i="4" s="1"/>
  <c r="X150" i="4"/>
  <c r="Y150" i="4" s="1"/>
  <c r="X151" i="4"/>
  <c r="X153" i="4"/>
  <c r="Y153" i="4" s="1"/>
  <c r="X155" i="4"/>
  <c r="X57" i="4" s="1"/>
  <c r="Y57" i="4" s="1"/>
  <c r="X156" i="4"/>
  <c r="X158" i="4"/>
  <c r="X60" i="4" s="1"/>
  <c r="Y60" i="4" s="1"/>
  <c r="X52" i="4"/>
  <c r="Y52" i="4" s="1"/>
  <c r="X162" i="4"/>
  <c r="X164" i="4"/>
  <c r="Y164" i="4" s="1"/>
  <c r="X165" i="4"/>
  <c r="X48" i="4" s="1"/>
  <c r="X166" i="4"/>
  <c r="X168" i="4"/>
  <c r="X51" i="4" s="1"/>
  <c r="Y51" i="4" s="1"/>
  <c r="X170" i="4"/>
  <c r="X81" i="4" s="1"/>
  <c r="Y81" i="4" s="1"/>
  <c r="X171" i="4"/>
  <c r="X173" i="4"/>
  <c r="X84" i="4" s="1"/>
  <c r="Y173" i="4"/>
  <c r="Y120" i="4" l="1"/>
  <c r="V539" i="4"/>
  <c r="T482" i="4"/>
  <c r="Y409" i="4"/>
  <c r="X366" i="4"/>
  <c r="Y366" i="4" s="1"/>
  <c r="L99" i="4"/>
  <c r="L24" i="4" s="1"/>
  <c r="X15" i="4"/>
  <c r="Y15" i="4" s="1"/>
  <c r="Y165" i="4"/>
  <c r="Y132" i="4"/>
  <c r="Y103" i="4"/>
  <c r="X19" i="4"/>
  <c r="Y19" i="4" s="1"/>
  <c r="Y84" i="4"/>
  <c r="Y170" i="4"/>
  <c r="Y48" i="4"/>
  <c r="Y158" i="4"/>
  <c r="Y11" i="4"/>
  <c r="Y136" i="4"/>
  <c r="X99" i="4"/>
  <c r="X24" i="4" s="1"/>
  <c r="Y24" i="4" s="1"/>
  <c r="Y87" i="4"/>
  <c r="X227" i="4"/>
  <c r="Y227" i="4" s="1"/>
  <c r="Y99" i="4"/>
  <c r="Y115" i="4"/>
  <c r="Y168" i="4"/>
  <c r="Y161" i="4"/>
  <c r="Y145" i="4"/>
  <c r="Y111" i="4"/>
  <c r="X55" i="4"/>
  <c r="Y55" i="4" s="1"/>
  <c r="X32" i="4"/>
  <c r="Y32" i="4" s="1"/>
  <c r="X16" i="4"/>
  <c r="Y16" i="4" s="1"/>
  <c r="X102" i="4"/>
  <c r="X76" i="4"/>
  <c r="Y76" i="4" s="1"/>
  <c r="X44" i="4"/>
  <c r="Y44" i="4" s="1"/>
  <c r="Y155" i="4"/>
  <c r="Y124" i="4"/>
  <c r="Y114" i="4"/>
  <c r="V482" i="4" l="1"/>
  <c r="X539" i="4"/>
  <c r="Y102" i="4"/>
  <c r="X27" i="4"/>
  <c r="Y27" i="4" s="1"/>
  <c r="Y539" i="4" l="1"/>
  <c r="X482" i="4"/>
  <c r="Y482" i="4" s="1"/>
</calcChain>
</file>

<file path=xl/sharedStrings.xml><?xml version="1.0" encoding="utf-8"?>
<sst xmlns="http://schemas.openxmlformats.org/spreadsheetml/2006/main" count="3034" uniqueCount="287">
  <si>
    <t>Szacowana Realizacja</t>
  </si>
  <si>
    <t>Wart. Bazowa</t>
  </si>
  <si>
    <t>-</t>
  </si>
  <si>
    <t>Wart. Docelowa</t>
  </si>
  <si>
    <t>Realizacja</t>
  </si>
  <si>
    <t>szt.</t>
  </si>
  <si>
    <t xml:space="preserve">Liczba udzielonych pożyczek i poręczeń </t>
  </si>
  <si>
    <t>Wskaźniki rezultatu</t>
  </si>
  <si>
    <t>Liczba projektów promujących atrakcyjność regionu/ wspierających międzynarodową aktywność przedsiębiorstw</t>
  </si>
  <si>
    <t>Liczba utworzonych lub wspartych funduszy pożyczkowych i poręczeniowych</t>
  </si>
  <si>
    <t>P.5.8.1
P.5.8.2</t>
  </si>
  <si>
    <t>Wskaźniki produktu</t>
  </si>
  <si>
    <t>Działanie 1.3 Zaawansowane usługi wsparcia dla przedsiębiorstw</t>
  </si>
  <si>
    <t>Liczba utworzonych miejsc pracy w zakresie B&amp;RT</t>
  </si>
  <si>
    <t>R.100</t>
  </si>
  <si>
    <t>Liczba projektów ukierunkowanych na współpracę pomiędzy instytucjami produkcyjnymi a badawczymi</t>
  </si>
  <si>
    <t>w tym w MSP</t>
  </si>
  <si>
    <t>20.1</t>
  </si>
  <si>
    <t>Liczba projektów z zakresu B&amp;RT</t>
  </si>
  <si>
    <t xml:space="preserve"> Działanie 1.2 Innowacje i transfer technologii</t>
  </si>
  <si>
    <t>mln euro</t>
  </si>
  <si>
    <t xml:space="preserve">Liczba utworzonych miejsc pracy na obszarach wiejskich </t>
  </si>
  <si>
    <t>bd</t>
  </si>
  <si>
    <t>17.2</t>
  </si>
  <si>
    <t>17.1</t>
  </si>
  <si>
    <t>w tym przez 2 pierwsze lata po rozpoczęciu działalności</t>
  </si>
  <si>
    <t>16.4</t>
  </si>
  <si>
    <t>średnich przedsiębiorstw</t>
  </si>
  <si>
    <t>16.3</t>
  </si>
  <si>
    <t>małych przedsiębiorstw</t>
  </si>
  <si>
    <t>16.2</t>
  </si>
  <si>
    <t>mikroprzedsiębiorstw</t>
  </si>
  <si>
    <t>16.1</t>
  </si>
  <si>
    <t xml:space="preserve">Liczba wspartych przedsiębiorstw w tym: </t>
  </si>
  <si>
    <t>P.8.2.1</t>
  </si>
  <si>
    <t>Liczba projektów z zakresu bezpośredniej pomocy inwestycyjnej dla sektora MSP</t>
  </si>
  <si>
    <t>Działanie 1.1 Wzrost konkurencyjności przedsiębiorstw poprzez inwestycje</t>
  </si>
  <si>
    <t>Liczba udzielonych pożyczek i poręczeń</t>
  </si>
  <si>
    <t>nd</t>
  </si>
  <si>
    <t>9.2</t>
  </si>
  <si>
    <t>9.1</t>
  </si>
  <si>
    <t>Liczba projektów promujących atrakcyjność regionu/wspierających międzynarodową aktywność przedsiębiorstw</t>
  </si>
  <si>
    <t xml:space="preserve"> w tym przez pierwsze dwa lata po rozpoczęciu działalności </t>
  </si>
  <si>
    <t>4.4</t>
  </si>
  <si>
    <t>4.3</t>
  </si>
  <si>
    <t>4.2</t>
  </si>
  <si>
    <t xml:space="preserve"> mikroprzedsiębiorstw </t>
  </si>
  <si>
    <t>4.1</t>
  </si>
  <si>
    <t>Liczba wspartych przedsiębiorstw w tym:</t>
  </si>
  <si>
    <t>1.1</t>
  </si>
  <si>
    <t>Oś priorytetowa 1 Gospodarka – Innowacje – Technologie</t>
  </si>
  <si>
    <t>%</t>
  </si>
  <si>
    <t>Ogółem</t>
  </si>
  <si>
    <t>Rok</t>
  </si>
  <si>
    <t>Jednostka</t>
  </si>
  <si>
    <t>Wskaźniki</t>
  </si>
  <si>
    <t>Kod wskaźnika</t>
  </si>
  <si>
    <t>Lp.</t>
  </si>
  <si>
    <t>kolor szary oznacza, że to Core Indicators (wskaźnik KE)</t>
  </si>
  <si>
    <t>Oś priorytetowa 2  Rozwój infrastruktury transportowej i energetycznej</t>
  </si>
  <si>
    <t>Wskaźnik produktu</t>
  </si>
  <si>
    <t xml:space="preserve">Liczba projektów z zakresu infrastruktury transportowej </t>
  </si>
  <si>
    <t>Liczba projektów z zakresu infrastruktury energetycznej</t>
  </si>
  <si>
    <t>km</t>
  </si>
  <si>
    <t>28.1</t>
  </si>
  <si>
    <t>P.23.1.3</t>
  </si>
  <si>
    <t>28.2</t>
  </si>
  <si>
    <t>P.23.1.2</t>
  </si>
  <si>
    <t xml:space="preserve"> powiatowych
</t>
  </si>
  <si>
    <t>28.3</t>
  </si>
  <si>
    <t>P.23.1.1</t>
  </si>
  <si>
    <t xml:space="preserve">wojewódzkich 
</t>
  </si>
  <si>
    <t>29.1</t>
  </si>
  <si>
    <t>P.23.2.3</t>
  </si>
  <si>
    <t xml:space="preserve">gminnych 
</t>
  </si>
  <si>
    <t>29.2</t>
  </si>
  <si>
    <t>P.23.2.2</t>
  </si>
  <si>
    <t xml:space="preserve">powiatowych 
</t>
  </si>
  <si>
    <t>29.3</t>
  </si>
  <si>
    <t>P.23.2.1</t>
  </si>
  <si>
    <t>30.w</t>
  </si>
  <si>
    <t>Długość wybudowanych dróg na obszarach wiejskich</t>
  </si>
  <si>
    <t>30.p</t>
  </si>
  <si>
    <t>Długość przebudowanych dróg na obszarach wiejskich</t>
  </si>
  <si>
    <t>P.16.1.2</t>
  </si>
  <si>
    <t xml:space="preserve">Długość przebudowanych linii kolejowych
</t>
  </si>
  <si>
    <t>P.25.2.1</t>
  </si>
  <si>
    <t xml:space="preserve">Liczba zakupionego taboru komunikacji miejskiej </t>
  </si>
  <si>
    <t>P.25.2.2</t>
  </si>
  <si>
    <t>miejsca</t>
  </si>
  <si>
    <t>R.16.1.1</t>
  </si>
  <si>
    <t>euro</t>
  </si>
  <si>
    <t>R.23.1.1
R.23.1.2
R.23.2.1
R.23.2.2</t>
  </si>
  <si>
    <t>osoba</t>
  </si>
  <si>
    <t>Działanie 2.1. Zintegrowany system transportowy województwa</t>
  </si>
  <si>
    <t>Liczba projektów z zakresu infrastruktury transportowej</t>
  </si>
  <si>
    <t>40.1</t>
  </si>
  <si>
    <t>gminnych</t>
  </si>
  <si>
    <t>40.2</t>
  </si>
  <si>
    <t xml:space="preserve"> powiatowych</t>
  </si>
  <si>
    <t>40.3</t>
  </si>
  <si>
    <t xml:space="preserve"> wojewódzkich </t>
  </si>
  <si>
    <t>41.1</t>
  </si>
  <si>
    <t xml:space="preserve"> gminnych </t>
  </si>
  <si>
    <t>41.2</t>
  </si>
  <si>
    <t>41.3</t>
  </si>
  <si>
    <t>42.w</t>
  </si>
  <si>
    <t>42.p</t>
  </si>
  <si>
    <t>Działanie 2.2. Lokalna infrastruktura energetyczna</t>
  </si>
  <si>
    <t>Oś priorytetowa 3 Rozwój społeczeństwa informacyjnego</t>
  </si>
  <si>
    <t>P.10.1.1</t>
  </si>
  <si>
    <t>P. 13.3.1
P. 13.3.2
P. 13.3.3
P. 13.3.4</t>
  </si>
  <si>
    <t>R.10.1.1</t>
  </si>
  <si>
    <t>57.1</t>
  </si>
  <si>
    <t>57.2</t>
  </si>
  <si>
    <t>R.10.1.2</t>
  </si>
  <si>
    <t>57.3</t>
  </si>
  <si>
    <t>R.10.1.3</t>
  </si>
  <si>
    <t>57.4</t>
  </si>
  <si>
    <t>R.10.1.4</t>
  </si>
  <si>
    <t>R.13.3.1</t>
  </si>
  <si>
    <t>Działanie 3.1. Infrastruktura społeczeństwa informacyjnego</t>
  </si>
  <si>
    <t>63.1</t>
  </si>
  <si>
    <t>63.2</t>
  </si>
  <si>
    <t>63.3</t>
  </si>
  <si>
    <t>63.4</t>
  </si>
  <si>
    <t>Działanie 3.2 Rozwój systemów informatycznych i eusług</t>
  </si>
  <si>
    <t xml:space="preserve">Liczba projektów z zakresu gospodarki wodno-ściekowej </t>
  </si>
  <si>
    <t>P.46.1.3
P.46.1.4</t>
  </si>
  <si>
    <t xml:space="preserve">Liczba projektów z zakresu gospodarki odpadami </t>
  </si>
  <si>
    <t>Liczba projektów mających na celu poprawę jakości powietrza</t>
  </si>
  <si>
    <t>Liczba projektów z zakresu prewencji zagrożeń</t>
  </si>
  <si>
    <t xml:space="preserve">Liczba projektów z zakresu energii odnawialnej </t>
  </si>
  <si>
    <t>R.45.1.1</t>
  </si>
  <si>
    <t>Liczba osób przyłączonych do sieci wodociągowej</t>
  </si>
  <si>
    <t>R.46.1.2</t>
  </si>
  <si>
    <t>Liczba osób zabezpieczonych przed powodzią</t>
  </si>
  <si>
    <t>Ilość wytworzonej energii</t>
  </si>
  <si>
    <t>MWh</t>
  </si>
  <si>
    <t>Działanie 4.1. Energia odnawialna</t>
  </si>
  <si>
    <t>Działanie 4.2.  Gospodarka odpadami</t>
  </si>
  <si>
    <t>Liczba projektów z zakresu gospodarki odpadami</t>
  </si>
  <si>
    <t>Działanie 4.3. Zaopatrzenie w wodę pitną i oczyszczanie ścieków</t>
  </si>
  <si>
    <t>Działanie 4.4. Ochrona powietrza</t>
  </si>
  <si>
    <t xml:space="preserve"> Działanie 4.5. Ochrona przyrody i zapobieganie zagrożeniom</t>
  </si>
  <si>
    <t>Oś priorytetowa 4 Infrastruktura ochrony środowiska</t>
  </si>
  <si>
    <t>Oś priorytetowa 5 Turystyka, kultura i rewitalizacja</t>
  </si>
  <si>
    <t>P.57.1.3
P.57.1.4</t>
  </si>
  <si>
    <t xml:space="preserve">Liczba nowych/zmodernizowanych obiektów infrastruktury turystycznej 
</t>
  </si>
  <si>
    <t>Liczba projektów z zakresu kultury</t>
  </si>
  <si>
    <t>P.58.1.1
P.59.1.1
P.59.1.2</t>
  </si>
  <si>
    <t xml:space="preserve">Liczba utworzonych miejsc pracy </t>
  </si>
  <si>
    <t>P.61.1.2</t>
  </si>
  <si>
    <t>ha</t>
  </si>
  <si>
    <t>Działanie 5.1 Infrastruktura turystyczna</t>
  </si>
  <si>
    <t>Działanie 5.3 Ścieżki rowerowe</t>
  </si>
  <si>
    <t>Działanie 5.4 Promocja, ochrona i waloryzacja dziedzictwa przyrodniczego</t>
  </si>
  <si>
    <t xml:space="preserve">Działanie 5.2 Rozwój kultury – ochrona i zachowanie dziedzictwa kulturowego </t>
  </si>
  <si>
    <t>Działanie 5.5 rewitalizacja obszarów zdegradowanych</t>
  </si>
  <si>
    <t>Oś Priorytetowa 6. Rozwój Funkcji Metropolitarnych</t>
  </si>
  <si>
    <t xml:space="preserve">Liczba projektów zapewniających zrównoważony rozwój oraz poprawiających atrakcyjność miast, w tym: </t>
  </si>
  <si>
    <t>114.1</t>
  </si>
  <si>
    <t>114.2</t>
  </si>
  <si>
    <t>114.3</t>
  </si>
  <si>
    <t>Działanie 6.1 Infrastruktura turystyczna na obszarze metropolitalnym</t>
  </si>
  <si>
    <t>Działanie 6.3 Ścieżki rowerowe na obszarze metropolitalnym</t>
  </si>
  <si>
    <t>Działanie 6.2 Rozwój kultury – Wzrost atrakcyjności kulturalnej na obszarze metropolitalnym</t>
  </si>
  <si>
    <t>Działanie 6.4 Zintegrowany system transportu publicznego na obszarze metropolitalnym</t>
  </si>
  <si>
    <t>Działanie 6.5 Inteligentne systemy transportowe</t>
  </si>
  <si>
    <t xml:space="preserve">Liczba projektów z zakresu rozwoju infrastruktury transportowej </t>
  </si>
  <si>
    <t>Działanie 6.6 Rewitalizacja obszarów zdegradowanych na obszarze metropolitalnym</t>
  </si>
  <si>
    <t>Oś Priorytetowa 7. Rozwój Infrastruktury  Społecznej i Ochrony  Zdrowia</t>
  </si>
  <si>
    <t>P.76.1.1
P.76.1.2
P.76.2.1</t>
  </si>
  <si>
    <t>R.75.1.2</t>
  </si>
  <si>
    <t>Działanie7.1. Infrastruktura edukacyjna</t>
  </si>
  <si>
    <t>Działanie 7.2. Infrastruktura sportowa</t>
  </si>
  <si>
    <t>Działanie 7.3. Infrastruktura ochrony zdrowia</t>
  </si>
  <si>
    <t>Realizacja*</t>
  </si>
  <si>
    <t>Wart. docelowa</t>
  </si>
  <si>
    <t>Wart. bazowa</t>
  </si>
  <si>
    <t>Szacowana Realizacja**</t>
  </si>
  <si>
    <t>7.4 Infrastruktura dla osób niepełnosprawnych</t>
  </si>
  <si>
    <t>Liczba zakupionego taboru komunikacji miejskiej</t>
  </si>
  <si>
    <t xml:space="preserve">Liczba projektów z zakresu kultury </t>
  </si>
  <si>
    <t>Oś priorytetowa 8 Pomoc Techniczna</t>
  </si>
  <si>
    <t>R.85.1.1</t>
  </si>
  <si>
    <t>P.86.1.2</t>
  </si>
  <si>
    <t>P.85.1.3</t>
  </si>
  <si>
    <t>Liczba zakupionych zestawów komputerowych (laptopy, serwery i komputery bez drukarek i faksów)</t>
  </si>
  <si>
    <t>P.86.1.1</t>
  </si>
  <si>
    <t>Liczba ocen, ekspertyz, analiz, studiów, opracowań i koncepcji wykonanych przez ewaluatorów zewnętrznych</t>
  </si>
  <si>
    <t>Liczba przeszkolonych potencjalnych beneficjentów</t>
  </si>
  <si>
    <t>Działanie 8.1 Wsparcie procesu zarządzania i wdrażania RPO WZ</t>
  </si>
  <si>
    <t>P.85.1.1</t>
  </si>
  <si>
    <t>Liczba zakupionych zestawów komputerowych (laptopy, serwery, komputery bez drukarek i faksów)</t>
  </si>
  <si>
    <t>P.85.1.2</t>
  </si>
  <si>
    <t xml:space="preserve"> Działanie 8.2 Wsparcie działań informacyjno-promocyjnych oraz procesów ewaluacji RPO WZ</t>
  </si>
  <si>
    <t>Liczba ocen, ekspertyz, analiz, studiów, opracowań i koncepcji wykonywanych przez ewaluatorów zewnętrznych</t>
  </si>
  <si>
    <t xml:space="preserve">Liczba przeprowadzonych szkoleń, warsztatów, treningów, wizyt studyjnych itp. </t>
  </si>
  <si>
    <t>R.76.2.1</t>
  </si>
  <si>
    <t>Liczba projektów z zakresu B&amp;RT (12)</t>
  </si>
  <si>
    <t>w tym: w MSP (12)</t>
  </si>
  <si>
    <t xml:space="preserve"> małych przedsiębiorstw
(komentarz ogólny)</t>
  </si>
  <si>
    <t xml:space="preserve"> średnich przedsiębiorstw
(komentarz ogólny)</t>
  </si>
  <si>
    <t>Liczba projektów z zakresu wsparcia na rzecz MSP w zakresie promocji produktów i procesów przyjaznych dla środowiska (15)</t>
  </si>
  <si>
    <t xml:space="preserve">Liczba utworzonych lub wspartych funduszy pożyczkowych i poręczeniowych
</t>
  </si>
  <si>
    <t xml:space="preserve">Liczba utworzonych miejsc pracy w sektorze przedsiębiorstw, w tym:
(komentarz ogólny)  i (13)
</t>
  </si>
  <si>
    <t>kobiety
(komentarz ogólny) i (14)</t>
  </si>
  <si>
    <t>mężczyźni
(komentarz ogólny) i (14)</t>
  </si>
  <si>
    <t xml:space="preserve">Dodatkowe inwestycje, wykreowane dzięki wsparciu (2)
</t>
  </si>
  <si>
    <t>Liczba projektów z zakresu wsparcia inwestycyjnego na rzecz MSP w zakresie promocji produktów i procesów przyjaznych dla środowiska
(15)</t>
  </si>
  <si>
    <t xml:space="preserve">Długość wybudowanych dróg 
</t>
  </si>
  <si>
    <t xml:space="preserve">gminnych
</t>
  </si>
  <si>
    <t xml:space="preserve">Długość przebudowanych dróg (komentarz ogólny) (1) </t>
  </si>
  <si>
    <t>Długość wybudowanych dróg na obszarach wiejskich (komentarz ogólny) (1)</t>
  </si>
  <si>
    <t>Pojemność zakupionego taboru komunikacji miejskiej (komentarz ogólny)</t>
  </si>
  <si>
    <t xml:space="preserve">Oszczędność czasu (na zmodernizowanych liniach kolejowych) w przewozach pasażerskich i towarowych   (komentarz ogólny) (2) </t>
  </si>
  <si>
    <t>Oszczędność czasu (na nowych i zmodernizowanych drogach) w przewozach pasażerskich i towarowych  (komentarz ogólny) (3)</t>
  </si>
  <si>
    <t>Przyrost ludności korzystającej z transportu miejskiego   (komentarz ogólny) (7) (8)</t>
  </si>
  <si>
    <t>Liczba nowych odbiorców energii elektrycznej  (komentarz ogólny)</t>
  </si>
  <si>
    <t>Liczba nowych odbiorców gazu z sieci  (komentarz ogólny)</t>
  </si>
  <si>
    <t xml:space="preserve">Długość wybudowanych dróg
</t>
  </si>
  <si>
    <t>Długość przebudowanych dróg (komentarz ogólny) (1)</t>
  </si>
  <si>
    <t>Długość przebudowanych dróg na obszarach wiejskich (komentarz ogólny) (1)</t>
  </si>
  <si>
    <t>Oszczędność czasu (na zmodernizowanych liniach kolejowych) w przewozach pasażerskich i towarowych  (komentarz ogólny) (2)</t>
  </si>
  <si>
    <t>Przyrost ludności korzystającej z transportu miejskiego  (komentarz ogólny) (7) (8)</t>
  </si>
  <si>
    <t>Liczba projektów z zakresu rozwoju społeczeństwa informacyjnego 
(komentzarz ogólny)</t>
  </si>
  <si>
    <t>Długość wybudowanej sieci Internetu szerokopasmowego
(komentzarz ogólny)</t>
  </si>
  <si>
    <t>Liczba instytucji, które wdrożyły usługi on-line
(komentzarz ogólny)</t>
  </si>
  <si>
    <t>Liczba powstałych usług on-line 
(komentzarz ogólny)</t>
  </si>
  <si>
    <t>Liczba osób, które uzyskały dostęp do szerokopasmowego Internetu
(komentzarz ogólny)</t>
  </si>
  <si>
    <t>Liczba podłączeń do Internetu szerokopasmowego, w tym:
(komentzarz ogólny)</t>
  </si>
  <si>
    <t>gospodarstwa domowe
(komentzarz ogólny)</t>
  </si>
  <si>
    <t>MSP
(komentzarz ogólny)</t>
  </si>
  <si>
    <t>szkoły
(komentzarz ogólny)</t>
  </si>
  <si>
    <t>podmioty administracji publicznej
(komentzarz ogólny)</t>
  </si>
  <si>
    <t>Liczba osób korzystających ze zbudowanych/ zmodernizowanych Publicznych Punktów Dostępu do Internetu PIAP
(komentzarz ogólny) (7)</t>
  </si>
  <si>
    <t>Liczba osób korzystających z usług on-line
(komentzarz ogólny)</t>
  </si>
  <si>
    <t>Liczba projektów z zakresu rozwoju społeczeństwa informacyjnego
(komentzarz ogólny)</t>
  </si>
  <si>
    <t>podmioty administracji publiczne
(komentzarz ogólny)</t>
  </si>
  <si>
    <t>Liczba instytucji, które wdrożyły usługi online
(komentzarz ogólny)</t>
  </si>
  <si>
    <t xml:space="preserve">Długość sieci kanalizacyjnej (16)
</t>
  </si>
  <si>
    <t>Liczba osób przyłączonych do sieci kanalizacyjnych
(komentzarz ogólny)</t>
  </si>
  <si>
    <t>Liczba osób objętych selektywną zbiórką odpadów
(komentzarz ogólny) (7)</t>
  </si>
  <si>
    <t>Liczba osób zabezpieczonych przed pożarami lasów i innymi zagrożeniami (17)</t>
  </si>
  <si>
    <t>Liczba osób przyłączonych do sieci kanalizacyjnych 
(komentzarz ogólny)</t>
  </si>
  <si>
    <t>Liczba projektów z zakresu turystyki (4)</t>
  </si>
  <si>
    <t xml:space="preserve">Liczba nowych/zmodernizowanych obiektów kulturalnych (komentarz ogólny)
</t>
  </si>
  <si>
    <t>Liczba projektów z zakresu rewitalizacji (komentarz ogólny) (5)</t>
  </si>
  <si>
    <t xml:space="preserve">Liczba osób korzystających z systemu informacji turystycznej (komentarz ogólny) (7)
</t>
  </si>
  <si>
    <t>Liczba osób korzystających z efektów projektów z zakresu kultury  (komentarz ogólny) (7)</t>
  </si>
  <si>
    <t>Powierzchnia obszarów poddanych rewitalizacji (komentarz ogólny) (6)</t>
  </si>
  <si>
    <t>Liczba projektów z zakresu turystyki  (4)</t>
  </si>
  <si>
    <t>Liczba nowych/zmodernizowanych obiektów infrastruktury turystycznej (komentarz ogólny)</t>
  </si>
  <si>
    <t>Liczba osób korzystających z systemu informacji turystycznej (komentarz ogólny) (7)</t>
  </si>
  <si>
    <t>Pojemność zakupionego taboru komunikacji miejskiej  (komentarz ogólny)</t>
  </si>
  <si>
    <t>z zakresu turystyki (komentarz ogólny)</t>
  </si>
  <si>
    <t xml:space="preserve"> z zakresu kultury  (komentarz ogólny)</t>
  </si>
  <si>
    <t>z zakresu rewitalizacji  (komentarz ogólny) (5)</t>
  </si>
  <si>
    <t>Liczba nowych/zmodernizowanych obiektów kulturalnych  (komentarz ogólny)</t>
  </si>
  <si>
    <t xml:space="preserve">Liczba utworzonych miejsc pracy  (komentarz ogólny)
</t>
  </si>
  <si>
    <t>Liczba osób korzystających z systemu informacji turystycznej  (komentarz ogólny) (7)</t>
  </si>
  <si>
    <t xml:space="preserve">Liczba osób korzystających z efektów projektów z zakresu kultury (komentarz ogólny)  (7)
</t>
  </si>
  <si>
    <t xml:space="preserve">Powierzchnia Szczecińskiego Obszaru Metropolitalnego poddana rewitalizacji  (komentarz ogólny) (9) </t>
  </si>
  <si>
    <t>Liczba projektów zapewniających zrównoważony rozwój oraz poprawiających atrakcyjność miast z zakresu turystyki  (komentarz ogólny)</t>
  </si>
  <si>
    <t xml:space="preserve">Liczba osób korzystających z systemu informacji turystycznej  (komentarz ogólny) (7)
</t>
  </si>
  <si>
    <t>Liczba projektów zapewniających zrównoważony rozwój oraz poprawiających atrakcyjność miast z zakresu kultury  (komentarz ogólny)</t>
  </si>
  <si>
    <t xml:space="preserve">Liczba osób korzystających z efektów projektów z zakresu kultury  (komentarz ogólny) (7)
</t>
  </si>
  <si>
    <t>Liczba utworzonych miejsc pracy  (komentarz ogólny)</t>
  </si>
  <si>
    <t>Liczba projektów zapewniających zrównoważony rozwój oraz poprawiających atrakcyjność miast z zakresu rewitalizacji  (komentarz ogólny) (5)</t>
  </si>
  <si>
    <t>Powierzchnia Szczecińskiego Obszaru Metropolitalnego poddana rewitalizacji  (komentarz ogólny) (9)</t>
  </si>
  <si>
    <t>Liczba projektów z zakresu infrastruktury oświaty (komentarz ogólny)</t>
  </si>
  <si>
    <t>Liczba zmodernizowanych szpitali  (komentarz ogólny) (10)</t>
  </si>
  <si>
    <t xml:space="preserve">
Ilość zakupionego sprzętu medycznego  (komentarz ogólny)
</t>
  </si>
  <si>
    <t>Liczba projektów z zakresu ochrony zdrowia  (komentarz ogólny)</t>
  </si>
  <si>
    <t>Liczba projektów z zakresu infrastruktury sportowej  (komentarz ogólny)</t>
  </si>
  <si>
    <t>Liczba projektów z zakresu infrastruktury rynku pracy osób niepełnosprawnych  (komentarz ogólny)</t>
  </si>
  <si>
    <t>Liczba studentów korzystających z efektów projektów (komentarz ogólny)</t>
  </si>
  <si>
    <t>Potencjalna liczba badań medycznych przeprowadzonych sprzętem zakupionym w wyniku realizacji projektów  (komentarz ogólny)</t>
  </si>
  <si>
    <t xml:space="preserve">Liczba osób korzystających z infrastruktury społecznej pozostałej powstałej w wyniku realizacji projektów  (komentarz ogólny) (7)  </t>
  </si>
  <si>
    <t>Liczba osób korzystających z rozbudowanej infrastruktury rynku pracy osób niepełnosprawnych  (komentarz ogólny) (7)</t>
  </si>
  <si>
    <t>Liczba utworzonych miejsc pracy finansowanych ze środków programu (wyłącznie umowy o pracę)
(komentarz ogólny) (18)</t>
  </si>
  <si>
    <t>Liczba przeprowadzonych szkoleń, warsztatów, treningów, wizyt studyjnych itp. (19)</t>
  </si>
  <si>
    <t>Liczba przeprowadzonych szkoleń, warsztatów, treningów, wizyt studyjnych (19)</t>
  </si>
  <si>
    <r>
      <t>Załącznik IV
Tabela 4. Postęp fizyczny w realizacji RPO WZ</t>
    </r>
    <r>
      <rPr>
        <b/>
        <sz val="10"/>
        <rFont val="Myriad Pro"/>
        <family val="2"/>
      </rPr>
      <t xml:space="preserve">
</t>
    </r>
    <r>
      <rPr>
        <sz val="10"/>
        <rFont val="Myriad Pro"/>
        <family val="2"/>
      </rPr>
      <t>Tabela została uzupełniona w oparciu o raport z KSI (SIMIK 07-13) z dnia 14.02.2017 r. oraz raporty z LSI z dnia 02.01.2017 r.
Dane w tabeli pochodzą z RPO WZ na lata 2007 - 2013 zatwierdzonego przez Zarząd Województwa Zachodniopomorskiego uchwałą nr 307/16 z dnia 24.02.2016 r. oraz URPO zatwierdzonego uchwałą 842/16 z dnia 24.05.2016 r.</t>
    </r>
  </si>
  <si>
    <r>
      <rPr>
        <b/>
        <sz val="8"/>
        <rFont val="Myriad Pro"/>
        <family val="2"/>
      </rPr>
      <t xml:space="preserve">Komentarz ogólny: </t>
    </r>
    <r>
      <rPr>
        <sz val="8"/>
        <rFont val="Myriad Pro"/>
        <family val="2"/>
      </rPr>
      <t xml:space="preserve">
Różnice w wartości zrealizowanej i szacowanej realizacji wskaźników rezultatu w stosunku do poprzedniego sprawozdania wynikają:
-  ze zmiany procedury monitorowania wskaźników rezultatu w ramach RPO WZ (w tym aktualizacji wartości zrealizowanych w ramach projektów zakończonych) - przyczyny i zakres zmian szczegółowo opisano w rozdziale 2.7 Monitorowanie i ocena;
-  ze zmiany terminów realizacji projektów (na prośbę beneficjenta) mających wpływ na termin realizacji wskaźników programowych
-  ze zmiany wartości wskaźników w projektach (ze względu na problemy z osiągnięciem wskaźników przez beneficjentów) mających wpływ na poziom realizacji wskaźnika programowego. Zgoda na zmianę wydawana była przez IZ RPO WZ  po powtórnej analizie możliwości osiągnięcia przez beneficjentów celów projektu.
-  z podpisywania i rozwiązywania umów o dofinansowanie w okresie od 1.01.2015 r. do 31.12.2016 r.
</t>
    </r>
  </si>
  <si>
    <r>
      <rPr>
        <b/>
        <sz val="8"/>
        <rFont val="Myriad Pro"/>
        <family val="2"/>
      </rPr>
      <t>Komentarze:</t>
    </r>
    <r>
      <rPr>
        <sz val="8"/>
        <rFont val="Myriad Pro"/>
        <family val="2"/>
      </rPr>
      <t xml:space="preserve">
(1) Natomiast różnice między sprawozdaniem a KSI (SIMIK 07-13) w przypadku wartości zrealizowanej wynikają z zaokrągleń. IZ RPO WZ zaokrągleń dokonuje zgodnie z zasadami matematycznymi, jednakże w ramach niektórych projektów, które umowę o dofinansowanie zawierały w poprzednich okresach sprawozdawczych, wartości wskaźników z trzech miejsc po przecinku były redukowane do dwóch (nie stosowano zasad matematycznych) - stąd też różnice pomiędzy KSI a sprawozdaniem wahają się zarówno w górę jak i w dół. 
(2) Wskaźnik został przeliczony na EUR wg średniego kursu certyfikacji wydatków do KE w całym okresie realizacji programu 1EUR = 4,1771 PLN.
(3) Wskaźnik został przeliczony na EUR wg średniego kursu certyfikacji wydatków do KE w całym okresie realizacji programu 1EUR = 4,1771 PLN.
 IZ RPO WZ dokonała zmiany w metodologii agregowania wskaźnika z poziomu projektów. Do wskaźnika nie są doliczane wartości wynikające z projektów RPZP.02.01.06-32-002/10 oraz RPZP.02.01.06-32-005/10, ponieważ projekty te dotyczą wsparcia dla operatorów komunikacji miejskiej w zakresie innej infrastruktury niż zakup taboru komunikacji miejskiej (budowa zajezdni autobusowej oraz modernizacja myjni autobusowej). 
(4) Różnica w wartości szacowanej wskaźnika w stosunku do poprzedniego sprawozdania wynika z błędnego podejścia do liczenia wskaźnika (w sprawozdaniu za 2014 r. omyłkowo wartość szacowana wskaźnika została policzona wg daty rozpoczęcia realizacji projektu a nie wg daty zakończenia projektu).
(5) Nie uwzględnia LPR-ów: oś 5 - 6 sztuk, oś 6 - 2 sztuk, wskaźnik policzony razem z projektami dotyczącymi realizacji Inicjatywy Jessica.
(6) Wskaźniki zawierają również dane dotyczące Inicjatywy Jesscia (wartość szacowana: 0,65 ha, wartość zrealizowana: 7,96 ha). 
(7) Usunięto z tabeli kody wskaźników KSI w przypadkach, gdy we wskaźniku programowym stosowana jest inna jednostka –  w tych przypadkach wskaźniki monitorowane w ramach KSI mierzą efekt wsparcia w ujęciu rocznym, a wskaźniki monitorowane w ramach RPO WZ efekt od początku realizacji projektu, np. wskaźnik Liczba studentów korzystających z efektów projektów w Programie jest monitorowany w osobach, natomiast w KSI w osoby/rok.
System KSI nadal jest zasilany wartościami wskaźników jednak wartością odpowiadającą jednostce stosowanej w KSI.
(8) IZ RPO WZ dokonała zmiany w metodologii agregowania wskaźnika z poziomu projektów. Do wskaźnika nie są doliczane wartości wynikające z projektów RPZP.02.01.06-32-002/10, RPZP.02.01.06-32-005/10, RPZP.06.04.00-32-009/10 oraz RPZP.06.04.00-32-001/10, ponieważ projekty te dotyczą wsparcia dla operatorów komunikacji miejskiej w zakresie innej infrastruktury niż zakup taboru komunikacji miejskiej (budowa zajezdni autobusowej, modernizacja myjni autobusowej, budowa pętli autobusowej oraz przebudowa układu torowego). 
(9) Wskaźniki zawierają również dane dotyczące Inicjatywy Jesscia (wartość szacowana: 3 ha, wartość zrealizowana: 8,66 ha). 
(10) Realizacja i wartość szacowana: w KSI jest 21, ponieważ:
 został ujęty projekt RPZP.07.03.02-32-010/09 (modernizowana jest przychodnia, więc w KSI jest jako instytucja ochrony zdrowia, ale do Programu nie jest agregowany). 
 projekty RPZP.07.03.01-32-005/09, RPZP.07.03.02-32-003/09, RPZP.07.03.01-32-001/09, RPZP.07.03.01-32-001/11, to projekty które w KSI pokazywane są w dwóch wskaźnikach (tj.: Liczba doposażonych instytucji ochrony zdrowia oraz Liczba przebudowanych instytucji ochrony zdrowia), natomiast w sprawozdaniu wykazywane są raz.
 projekty RPZP.07.03.01-32-003/14 i RPZP.07.03.02-32-009/09 dotyczą tego samego szpitala, więc do Programu zliczany tylko jeden (w KSI każdy z nich wykazuje inny wskaźnik: projekt RPZP.07.03.01-32-003/14 - Liczba przebudowanych instytucji ochrony zdrowia, natomiast projekt: RPZP.07.03.02-32-009/09 - Liczba doposażonych instytucji ochrony zdrowia).
(11)  W ramach wskaźnika uwzględnione są projekty:
− wszystkie, realizowane w ramach poddziałania 1.2.2
− wybrane, realizowane w ramach poddziałania 1.1.3, zakwalifikowane  na podstawie indywidualnej ich analizy.
(12) W ramach przedmiotowego wskaźnika agregowane są miejsca pracy tylko dla działania 1.1.Dane nie są zgodne z KSI ze względu na 27 miejsc pracy, które miały powstać w ramach 28 projektów problematycznych które opisano w punkcie 2.7 niniejszego sprawozdania. W ramach ww. projektów IZ RPO WZ nie widzi szans dla zrealizowania wskaźników rezultatu i nie wykazuje ich w postępie rzeczowym Programu.
(13) Wartości w podziale na płeć obliczono na podstawie danych  z ostatnich poprawnych sprawozdań z trwałości złożonych przez beneficjentów. Nie liczy się dla wskaźnika w podziale na płeć wartości szacowanej – beneficjencie nie byli zobowiązania do jej określania.
(14) Agregacja wskaźnika Liczba projektów z zakresu bezpośredniego wsparcia inwestycyjnego dla MSP w zakresie promocji produktów i procesów przyjaznych dla środowiska z poziomu projektu na poziom programu odbywa się na podstawie analizy wybranych wskaźników przez Beneficjenta we wniosku aplikacyjnym. W przypadku gdy Beneficjent realizuje w projekcie wskaźniki środowiskowe jego projekt kwalifikowany jest jako wartość = 1 do przedmiotowego wskaźnika programowego.
(15) Różnica we wartości wskaźnika pomiędzy sprawozdaniem a KSI wynika z zaokrągleń wartości wskaźników w KSI do 2 miejsc po przecinku.
(16) Zgodnie z sugestią MIR przekazaną IZ RPO WZ w ramach uwag do sprawozdania (za II półrocze 2012 r.). zmniejszona została szacowana wartość docelowa przedmiotowego wskaźnika z  3 172 673  osób na 1 685 238 osób oraz wartość zrealizowana z 1 870 631 na 1 690 969 osób. Zmiana ta została podyktowana zbyt wysoką szacowaną realizacją wskaźnika w stosunku do liczby ludności w woj. zachodniopomorskim. W związku tym, iż jeden z projektów pn.: Zintegrowany System Oceny Stanu i Zagrożeń Środowiska Województwa Zachodniopomorskiego zadeklarował  w wartości docelowej wskaźnika osiągnięcie go na poziomie 1 685 238 to do sprawozdania wpisano wartość najwyższą ze wszystkich projektów jakie są realizowane w ramach RPO WZ. Jednocześnie należy zauważyć, iż wartość szacowana jest nieco niższa niż zrealizowana gdyż  od momentu podpisania umowy o dofinansowanie do momentu złożenia wniosku o płatność końcową liczba ludności w woj. zachodniopomorskim zwiększyła się i taka też została wykazana przez beneficjenta (tj.: realizacja &gt; 100%)
(17) IZ zgodnie z zaleceniami MR do Sprawozdania z realizacji RPO WZ 07-13 za rok 2013, IZ postanowiła nie wykazywać przedmiotowego wskaźnika w Tabeli 4 do niniejszego sprawozdania jako wskaźnika odpowiadającego wskaźnikowi KSI. Przyczyną jest inna jednostka: RPO  WZ – szt. KSI – etatomiesiące. Biorąc jednak pod uwagę fakt, iż na poziomie RPD RPO WZ jednostka wskaźnika zgodna jest z jednostką wykazywaną w KSI to wskaźnik będzie wpisywany do KSI, co pozwoli na monitorowanie jego wartości 
w skali kraju.
(18) Wskaźnik wykazany w sprawozdaniu jest wyższy o 4 szt. niż w KSI (szacunek oraz realizacja) ze względu na jeden z projektów z roku 2008 r. do którego nie ma już technicznej możliwości wprowadzenia brakującego wskaźnika.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</si>
</sst>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zł&quot;_-;\-* #,##0.00\ &quot;zł&quot;_-;_-* &quot;-&quot;??\ &quot;zł&quot;_-;_-@_-"/>
    <numFmt numFmtId="43" formatCode="_-* #,##0.00\ _z_ł_-;\-* #,##0.00\ _z_ł_-;_-* &quot;-&quot;??\ _z_ł_-;_-@_-"/>
    <numFmt numFmtId="164" formatCode="_-* #,##0.00\ [$€-1]_-;\-* #,##0.00\ [$€-1]_-;_-* &quot;-&quot;??\ [$€-1]_-"/>
    <numFmt numFmtId="165" formatCode="#,##0.000"/>
    <numFmt numFmtId="166" formatCode="#,##0.0"/>
  </numFmts>
  <fonts count="69">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Arial"/>
      <family val="2"/>
      <charset val="238"/>
    </font>
    <font>
      <sz val="11"/>
      <color theme="1"/>
      <name val="Calibri"/>
      <family val="2"/>
      <charset val="238"/>
    </font>
    <font>
      <sz val="10"/>
      <name val="Arial"/>
      <family val="2"/>
      <charset val="238"/>
    </font>
    <font>
      <sz val="11"/>
      <color indexed="8"/>
      <name val="Calibri"/>
      <family val="2"/>
      <charset val="238"/>
    </font>
    <font>
      <sz val="11"/>
      <color indexed="8"/>
      <name val="Czcionka tekstu podstawowego"/>
      <family val="2"/>
      <charset val="238"/>
    </font>
    <font>
      <sz val="11"/>
      <color indexed="9"/>
      <name val="Calibri"/>
      <family val="2"/>
      <charset val="238"/>
    </font>
    <font>
      <sz val="11"/>
      <color indexed="9"/>
      <name val="Czcionka tekstu podstawowego"/>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0"/>
      <name val="Arial CE"/>
      <charset val="238"/>
    </font>
    <font>
      <sz val="10"/>
      <name val="Courier"/>
      <family val="3"/>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zcionka tekstu podstawowego"/>
      <family val="2"/>
      <charset val="238"/>
    </font>
    <font>
      <b/>
      <sz val="11"/>
      <color indexed="9"/>
      <name val="Czcionka tekstu podstawowego"/>
      <family val="2"/>
      <charset val="238"/>
    </font>
    <font>
      <sz val="11"/>
      <color indexed="52"/>
      <name val="Calibri"/>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alibri"/>
      <family val="2"/>
      <charset val="238"/>
    </font>
    <font>
      <sz val="11"/>
      <color indexed="60"/>
      <name val="Czcionka tekstu podstawowego"/>
      <family val="2"/>
      <charset val="238"/>
    </font>
    <font>
      <sz val="11"/>
      <color theme="1"/>
      <name val="Calibri"/>
      <family val="2"/>
      <charset val="238"/>
    </font>
    <font>
      <b/>
      <sz val="11"/>
      <color indexed="52"/>
      <name val="Czcionka tekstu podstawowego"/>
      <family val="2"/>
      <charset val="238"/>
    </font>
    <font>
      <b/>
      <sz val="11"/>
      <color indexed="63"/>
      <name val="Calibri"/>
      <family val="2"/>
      <charset val="238"/>
    </font>
    <font>
      <sz val="10"/>
      <name val="Courier"/>
      <family val="1"/>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1"/>
      <color indexed="20"/>
      <name val="Czcionka tekstu podstawowego"/>
      <family val="2"/>
      <charset val="238"/>
    </font>
    <font>
      <b/>
      <sz val="18"/>
      <color theme="3"/>
      <name val="Cambria"/>
      <family val="2"/>
      <charset val="238"/>
      <scheme val="major"/>
    </font>
    <font>
      <b/>
      <sz val="12"/>
      <name val="Myriad Pro"/>
      <family val="2"/>
    </font>
    <font>
      <b/>
      <sz val="10"/>
      <name val="Myriad Pro"/>
      <family val="2"/>
    </font>
    <font>
      <sz val="10"/>
      <name val="Myriad Pro"/>
      <family val="2"/>
    </font>
    <font>
      <b/>
      <sz val="8"/>
      <name val="Myriad Pro"/>
      <family val="2"/>
    </font>
    <font>
      <sz val="8"/>
      <name val="Myriad Pro"/>
      <family val="2"/>
    </font>
    <font>
      <strike/>
      <sz val="8"/>
      <name val="Myriad Pro"/>
      <family val="2"/>
    </font>
    <font>
      <sz val="11"/>
      <name val="Myriad Pro"/>
      <family val="2"/>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bgColor indexed="64"/>
      </patternFill>
    </fill>
    <fill>
      <patternFill patternType="solid">
        <fgColor indexed="22"/>
        <bgColor indexed="64"/>
      </patternFill>
    </fill>
    <fill>
      <patternFill patternType="solid">
        <fgColor indexed="52"/>
        <bgColor indexed="64"/>
      </patternFill>
    </fill>
    <fill>
      <patternFill patternType="solid">
        <fgColor indexed="42"/>
        <bgColor indexed="64"/>
      </patternFill>
    </fill>
    <fill>
      <patternFill patternType="solid">
        <fgColor theme="0" tint="-0.14999847407452621"/>
        <bgColor indexed="64"/>
      </patternFill>
    </fill>
    <fill>
      <patternFill patternType="solid">
        <fgColor indexed="13"/>
        <bgColor indexed="64"/>
      </patternFill>
    </fill>
    <fill>
      <patternFill patternType="solid">
        <fgColor theme="0"/>
        <bgColor indexed="64"/>
      </patternFill>
    </fill>
    <fill>
      <patternFill patternType="solid">
        <fgColor rgb="FFD9D9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5" tint="0.59999389629810485"/>
        <bgColor indexed="64"/>
      </patternFill>
    </fill>
    <fill>
      <patternFill patternType="solid">
        <fgColor indexed="41"/>
        <bgColor indexed="64"/>
      </patternFill>
    </fill>
    <fill>
      <patternFill patternType="solid">
        <fgColor theme="0" tint="-0.249977111117893"/>
        <bgColor indexed="64"/>
      </patternFill>
    </fill>
    <fill>
      <patternFill patternType="solid">
        <fgColor indexed="27"/>
        <bgColor indexed="64"/>
      </patternFill>
    </fill>
    <fill>
      <patternFill patternType="solid">
        <fgColor rgb="FFFF9900"/>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0"/>
      </left>
      <right/>
      <top style="thin">
        <color indexed="0"/>
      </top>
      <bottom style="thin">
        <color indexed="0"/>
      </bottom>
      <diagonal/>
    </border>
    <border>
      <left/>
      <right style="thin">
        <color indexed="0"/>
      </right>
      <top style="thin">
        <color indexed="0"/>
      </top>
      <bottom style="thin">
        <color indexed="0"/>
      </bottom>
      <diagonal/>
    </border>
  </borders>
  <cellStyleXfs count="811">
    <xf numFmtId="0" fontId="0" fillId="0" borderId="0"/>
    <xf numFmtId="0" fontId="21" fillId="0" borderId="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9"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12" fillId="5" borderId="4" applyNumberFormat="0" applyAlignment="0" applyProtection="0"/>
    <xf numFmtId="0" fontId="13" fillId="6" borderId="5" applyNumberFormat="0" applyAlignment="0" applyProtection="0"/>
    <xf numFmtId="0" fontId="9" fillId="2" borderId="0" applyNumberFormat="0" applyBorder="0" applyAlignment="0" applyProtection="0"/>
    <xf numFmtId="0" fontId="15" fillId="0" borderId="6" applyNumberFormat="0" applyFill="0" applyAlignment="0" applyProtection="0"/>
    <xf numFmtId="0" fontId="16" fillId="7" borderId="7" applyNumberFormat="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11" fillId="4" borderId="0" applyNumberFormat="0" applyBorder="0" applyAlignment="0" applyProtection="0"/>
    <xf numFmtId="0" fontId="22" fillId="0" borderId="0"/>
    <xf numFmtId="0" fontId="4" fillId="0" borderId="0"/>
    <xf numFmtId="0" fontId="22" fillId="0" borderId="0"/>
    <xf numFmtId="0" fontId="22" fillId="0" borderId="0"/>
    <xf numFmtId="0" fontId="14" fillId="6" borderId="4" applyNumberFormat="0" applyAlignment="0" applyProtection="0"/>
    <xf numFmtId="0" fontId="19" fillId="0" borderId="9" applyNumberFormat="0" applyFill="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4" fillId="8" borderId="8" applyNumberFormat="0" applyFont="0" applyAlignment="0" applyProtection="0"/>
    <xf numFmtId="0" fontId="10" fillId="3" borderId="0" applyNumberFormat="0" applyBorder="0" applyAlignment="0" applyProtection="0"/>
    <xf numFmtId="0" fontId="21" fillId="0" borderId="0"/>
    <xf numFmtId="0" fontId="4" fillId="0" borderId="0"/>
    <xf numFmtId="0" fontId="21" fillId="0" borderId="0"/>
    <xf numFmtId="0" fontId="24" fillId="41"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5" fillId="41"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5" fillId="4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5" fillId="43"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5" fillId="4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5" fillId="45"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5" fillId="4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7" borderId="0" applyNumberFormat="0" applyBorder="0" applyAlignment="0" applyProtection="0"/>
    <xf numFmtId="0" fontId="24" fillId="5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5" fillId="4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5" fillId="4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5"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5" fillId="44"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5" fillId="4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5" fillId="5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6" fillId="51"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4" borderId="0" applyNumberFormat="0" applyBorder="0" applyAlignment="0" applyProtection="0"/>
    <xf numFmtId="0" fontId="27" fillId="51"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6" fillId="55" borderId="0" applyNumberFormat="0" applyBorder="0" applyAlignment="0" applyProtection="0"/>
    <xf numFmtId="0" fontId="26" fillId="56" borderId="0" applyNumberFormat="0" applyBorder="0" applyAlignment="0" applyProtection="0"/>
    <xf numFmtId="0" fontId="26" fillId="57"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8"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7" fillId="58" borderId="0" applyNumberFormat="0" applyBorder="0" applyAlignment="0" applyProtection="0"/>
    <xf numFmtId="0" fontId="28" fillId="42" borderId="0" applyNumberFormat="0" applyBorder="0" applyAlignment="0" applyProtection="0"/>
    <xf numFmtId="0" fontId="29" fillId="59" borderId="52" applyNumberFormat="0" applyAlignment="0" applyProtection="0"/>
    <xf numFmtId="0" fontId="30" fillId="60" borderId="53" applyNumberFormat="0" applyAlignment="0" applyProtection="0"/>
    <xf numFmtId="0" fontId="31" fillId="46" borderId="52" applyNumberFormat="0" applyAlignment="0" applyProtection="0"/>
    <xf numFmtId="0" fontId="32" fillId="59" borderId="54" applyNumberFormat="0" applyAlignment="0" applyProtection="0"/>
    <xf numFmtId="0" fontId="33" fillId="43" borderId="0" applyNumberFormat="0" applyBorder="0" applyAlignment="0" applyProtection="0"/>
    <xf numFmtId="43" fontId="23" fillId="0" borderId="0" applyFont="0" applyFill="0" applyBorder="0" applyAlignment="0" applyProtection="0"/>
    <xf numFmtId="43" fontId="34" fillId="0" borderId="0" applyFont="0" applyFill="0" applyBorder="0" applyAlignment="0" applyProtection="0"/>
    <xf numFmtId="43" fontId="23" fillId="0" borderId="0" applyFont="0" applyFill="0" applyBorder="0" applyAlignment="0" applyProtection="0"/>
    <xf numFmtId="164" fontId="35" fillId="0" borderId="0" applyFont="0" applyFill="0" applyBorder="0" applyAlignment="0" applyProtection="0">
      <alignment vertical="center"/>
    </xf>
    <xf numFmtId="164" fontId="35" fillId="0" borderId="0" applyFont="0" applyFill="0" applyBorder="0" applyAlignment="0" applyProtection="0">
      <alignment vertical="center"/>
    </xf>
    <xf numFmtId="0" fontId="36" fillId="0" borderId="0" applyNumberFormat="0" applyFill="0" applyBorder="0" applyAlignment="0" applyProtection="0"/>
    <xf numFmtId="0" fontId="37" fillId="43" borderId="0" applyNumberFormat="0" applyBorder="0" applyAlignment="0" applyProtection="0"/>
    <xf numFmtId="0" fontId="38" fillId="0" borderId="55" applyNumberFormat="0" applyFill="0" applyAlignment="0" applyProtection="0"/>
    <xf numFmtId="0" fontId="39" fillId="0" borderId="56" applyNumberFormat="0" applyFill="0" applyAlignment="0" applyProtection="0"/>
    <xf numFmtId="0" fontId="40" fillId="0" borderId="57" applyNumberFormat="0" applyFill="0" applyAlignment="0" applyProtection="0"/>
    <xf numFmtId="0" fontId="40" fillId="0" borderId="0" applyNumberFormat="0" applyFill="0" applyBorder="0" applyAlignment="0" applyProtection="0"/>
    <xf numFmtId="0" fontId="41" fillId="46" borderId="52" applyNumberFormat="0" applyAlignment="0" applyProtection="0"/>
    <xf numFmtId="0" fontId="42" fillId="0" borderId="58" applyNumberFormat="0" applyFill="0" applyAlignment="0" applyProtection="0"/>
    <xf numFmtId="0" fontId="43" fillId="60" borderId="53" applyNumberFormat="0" applyAlignment="0" applyProtection="0"/>
    <xf numFmtId="0" fontId="44" fillId="0" borderId="58" applyNumberFormat="0" applyFill="0" applyAlignment="0" applyProtection="0"/>
    <xf numFmtId="0" fontId="45" fillId="0" borderId="55" applyNumberFormat="0" applyFill="0" applyAlignment="0" applyProtection="0"/>
    <xf numFmtId="0" fontId="46" fillId="0" borderId="56" applyNumberFormat="0" applyFill="0" applyAlignment="0" applyProtection="0"/>
    <xf numFmtId="0" fontId="47" fillId="0" borderId="57" applyNumberFormat="0" applyFill="0" applyAlignment="0" applyProtection="0"/>
    <xf numFmtId="0" fontId="47" fillId="0" borderId="0" applyNumberFormat="0" applyFill="0" applyBorder="0" applyAlignment="0" applyProtection="0"/>
    <xf numFmtId="0" fontId="48" fillId="61" borderId="0" applyNumberFormat="0" applyBorder="0" applyAlignment="0" applyProtection="0"/>
    <xf numFmtId="0" fontId="49" fillId="61" borderId="0" applyNumberFormat="0" applyBorder="0" applyAlignment="0" applyProtection="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23" fillId="0" borderId="0"/>
    <xf numFmtId="0" fontId="22" fillId="0" borderId="0"/>
    <xf numFmtId="14" fontId="34" fillId="0" borderId="0" applyProtection="0">
      <alignment vertical="center"/>
    </xf>
    <xf numFmtId="0" fontId="22" fillId="0" borderId="0"/>
    <xf numFmtId="0" fontId="23" fillId="0" borderId="0"/>
    <xf numFmtId="0" fontId="22" fillId="0" borderId="0"/>
    <xf numFmtId="0" fontId="22" fillId="0" borderId="0"/>
    <xf numFmtId="0" fontId="22" fillId="0" borderId="0"/>
    <xf numFmtId="14" fontId="34" fillId="0" borderId="0" applyProtection="0">
      <alignment vertical="center"/>
    </xf>
    <xf numFmtId="14" fontId="34" fillId="0" borderId="0" applyProtection="0">
      <alignment vertical="center"/>
    </xf>
    <xf numFmtId="0" fontId="22" fillId="0" borderId="0"/>
    <xf numFmtId="0" fontId="22" fillId="0" borderId="0"/>
    <xf numFmtId="0" fontId="22" fillId="0" borderId="0"/>
    <xf numFmtId="0" fontId="22" fillId="0" borderId="0"/>
    <xf numFmtId="14" fontId="23" fillId="0" borderId="0" applyProtection="0">
      <alignment vertical="center"/>
    </xf>
    <xf numFmtId="14" fontId="23" fillId="0" borderId="0" applyProtection="0">
      <alignment vertical="center"/>
    </xf>
    <xf numFmtId="0" fontId="22" fillId="0" borderId="0"/>
    <xf numFmtId="0" fontId="22" fillId="0" borderId="0"/>
    <xf numFmtId="0" fontId="22" fillId="0" borderId="0"/>
    <xf numFmtId="0" fontId="4" fillId="0" borderId="0"/>
    <xf numFmtId="0" fontId="4" fillId="0" borderId="0"/>
    <xf numFmtId="0" fontId="4" fillId="0" borderId="0"/>
    <xf numFmtId="0" fontId="4" fillId="0" borderId="0"/>
    <xf numFmtId="0" fontId="4" fillId="0" borderId="0"/>
    <xf numFmtId="0" fontId="23" fillId="0" borderId="0"/>
    <xf numFmtId="0" fontId="4" fillId="0" borderId="0"/>
    <xf numFmtId="0" fontId="4" fillId="0" borderId="0"/>
    <xf numFmtId="0" fontId="21" fillId="0" borderId="0"/>
    <xf numFmtId="0" fontId="4" fillId="0" borderId="0"/>
    <xf numFmtId="0" fontId="4" fillId="0" borderId="0"/>
    <xf numFmtId="0" fontId="23" fillId="0" borderId="0"/>
    <xf numFmtId="0" fontId="21" fillId="0" borderId="0"/>
    <xf numFmtId="0" fontId="22" fillId="0" borderId="0"/>
    <xf numFmtId="0" fontId="22"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4" fillId="0" borderId="0"/>
    <xf numFmtId="0" fontId="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23" fillId="0" borderId="0"/>
    <xf numFmtId="0" fontId="22" fillId="0" borderId="0"/>
    <xf numFmtId="0" fontId="22" fillId="0" borderId="0"/>
    <xf numFmtId="0" fontId="4" fillId="0" borderId="0"/>
    <xf numFmtId="0" fontId="4" fillId="0" borderId="0"/>
    <xf numFmtId="0" fontId="4" fillId="0" borderId="0"/>
    <xf numFmtId="0" fontId="4" fillId="0" borderId="0"/>
    <xf numFmtId="0" fontId="23" fillId="0" borderId="0"/>
    <xf numFmtId="0" fontId="4" fillId="0" borderId="0"/>
    <xf numFmtId="0" fontId="4" fillId="0" borderId="0"/>
    <xf numFmtId="0" fontId="4" fillId="0" borderId="0"/>
    <xf numFmtId="0" fontId="50" fillId="0" borderId="0"/>
    <xf numFmtId="0" fontId="22" fillId="0" borderId="0"/>
    <xf numFmtId="0" fontId="4" fillId="0" borderId="0"/>
    <xf numFmtId="0" fontId="4" fillId="0" borderId="0"/>
    <xf numFmtId="0" fontId="22" fillId="0" borderId="0"/>
    <xf numFmtId="0" fontId="22"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4" fontId="23" fillId="0" borderId="0" applyProtection="0">
      <alignment vertical="center"/>
    </xf>
    <xf numFmtId="0" fontId="4" fillId="0" borderId="0"/>
    <xf numFmtId="0" fontId="23" fillId="62" borderId="59" applyNumberFormat="0" applyFont="0" applyAlignment="0" applyProtection="0"/>
    <xf numFmtId="0" fontId="51" fillId="59" borderId="52" applyNumberFormat="0" applyAlignment="0" applyProtection="0"/>
    <xf numFmtId="0" fontId="52" fillId="59" borderId="54" applyNumberFormat="0" applyAlignment="0" applyProtection="0"/>
    <xf numFmtId="9" fontId="2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14" fontId="35" fillId="0" borderId="0" applyProtection="0">
      <alignment vertical="center"/>
    </xf>
    <xf numFmtId="14" fontId="35"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0" fontId="54" fillId="0" borderId="60"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60" applyNumberFormat="0" applyFill="0" applyAlignment="0" applyProtection="0"/>
    <xf numFmtId="0" fontId="57" fillId="0" borderId="0" applyNumberFormat="0" applyFill="0" applyBorder="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34" fillId="62" borderId="59"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44" fontId="34" fillId="0" borderId="0" applyFont="0" applyFill="0" applyBorder="0" applyAlignment="0" applyProtection="0"/>
    <xf numFmtId="0" fontId="59" fillId="0" borderId="0" applyNumberFormat="0" applyFill="0" applyBorder="0" applyAlignment="0" applyProtection="0"/>
    <xf numFmtId="0" fontId="60" fillId="42" borderId="0" applyNumberFormat="0" applyBorder="0" applyAlignment="0" applyProtection="0"/>
    <xf numFmtId="0" fontId="3" fillId="0" borderId="0"/>
    <xf numFmtId="0" fontId="61"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0" fillId="32"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2"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19" borderId="0" applyNumberFormat="0" applyBorder="0" applyAlignment="0" applyProtection="0"/>
    <xf numFmtId="0" fontId="2" fillId="0" borderId="0"/>
    <xf numFmtId="0" fontId="2" fillId="8" borderId="8" applyNumberFormat="0" applyFont="0" applyAlignment="0" applyProtection="0"/>
    <xf numFmtId="0" fontId="2" fillId="10" borderId="0" applyNumberFormat="0" applyBorder="0" applyAlignment="0" applyProtection="0"/>
    <xf numFmtId="0" fontId="2" fillId="0" borderId="0"/>
    <xf numFmtId="0" fontId="2" fillId="8" borderId="8" applyNumberFormat="0" applyFont="0" applyAlignment="0" applyProtection="0"/>
    <xf numFmtId="0" fontId="2" fillId="23" borderId="0" applyNumberFormat="0" applyBorder="0" applyAlignment="0" applyProtection="0"/>
    <xf numFmtId="0" fontId="2" fillId="14" borderId="0" applyNumberFormat="0" applyBorder="0" applyAlignment="0" applyProtection="0"/>
    <xf numFmtId="0" fontId="2" fillId="30"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0" borderId="0"/>
    <xf numFmtId="0" fontId="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cellStyleXfs>
  <cellXfs count="339">
    <xf numFmtId="0" fontId="0" fillId="0" borderId="0" xfId="0"/>
    <xf numFmtId="4" fontId="65" fillId="0" borderId="0" xfId="1" applyNumberFormat="1" applyFont="1" applyFill="1" applyBorder="1" applyAlignment="1">
      <alignment horizontal="center" vertical="center"/>
    </xf>
    <xf numFmtId="0" fontId="66" fillId="0" borderId="0" xfId="1" applyFont="1" applyFill="1"/>
    <xf numFmtId="0" fontId="66" fillId="0" borderId="0" xfId="1" applyFont="1"/>
    <xf numFmtId="0" fontId="66" fillId="37" borderId="0" xfId="1" applyFont="1" applyFill="1" applyBorder="1" applyAlignment="1">
      <alignment vertical="top"/>
    </xf>
    <xf numFmtId="0" fontId="66" fillId="37" borderId="0" xfId="1" applyFont="1" applyFill="1" applyBorder="1"/>
    <xf numFmtId="0" fontId="66" fillId="0" borderId="0" xfId="1" applyFont="1" applyBorder="1"/>
    <xf numFmtId="3" fontId="66" fillId="0" borderId="0" xfId="1" applyNumberFormat="1" applyFont="1" applyBorder="1" applyAlignment="1">
      <alignment horizontal="center"/>
    </xf>
    <xf numFmtId="3" fontId="66" fillId="0" borderId="0" xfId="1" applyNumberFormat="1" applyFont="1" applyFill="1" applyBorder="1" applyAlignment="1">
      <alignment horizontal="center"/>
    </xf>
    <xf numFmtId="0" fontId="66" fillId="34" borderId="11" xfId="1" applyFont="1" applyFill="1" applyBorder="1" applyAlignment="1">
      <alignment vertical="center" wrapText="1"/>
    </xf>
    <xf numFmtId="3" fontId="66" fillId="33" borderId="12" xfId="1" applyNumberFormat="1" applyFont="1" applyFill="1" applyBorder="1" applyAlignment="1">
      <alignment horizontal="center" vertical="center" wrapText="1"/>
    </xf>
    <xf numFmtId="4" fontId="65" fillId="33" borderId="11" xfId="1" applyNumberFormat="1" applyFont="1" applyFill="1" applyBorder="1" applyAlignment="1">
      <alignment horizontal="center" vertical="center"/>
    </xf>
    <xf numFmtId="3" fontId="66" fillId="33" borderId="12" xfId="1" applyNumberFormat="1" applyFont="1" applyFill="1" applyBorder="1" applyAlignment="1">
      <alignment horizontal="center" vertical="center"/>
    </xf>
    <xf numFmtId="4" fontId="65" fillId="33" borderId="11" xfId="1" quotePrefix="1" applyNumberFormat="1" applyFont="1" applyFill="1" applyBorder="1" applyAlignment="1">
      <alignment horizontal="center" vertical="center"/>
    </xf>
    <xf numFmtId="0" fontId="65" fillId="0" borderId="0" xfId="1" applyFont="1" applyFill="1"/>
    <xf numFmtId="3" fontId="66" fillId="33" borderId="12" xfId="1" quotePrefix="1" applyNumberFormat="1" applyFont="1" applyFill="1" applyBorder="1" applyAlignment="1">
      <alignment horizontal="center" vertical="center" wrapText="1"/>
    </xf>
    <xf numFmtId="4" fontId="66" fillId="33" borderId="12" xfId="1" applyNumberFormat="1" applyFont="1" applyFill="1" applyBorder="1" applyAlignment="1">
      <alignment horizontal="center" vertical="center" wrapText="1"/>
    </xf>
    <xf numFmtId="4" fontId="66" fillId="33" borderId="12" xfId="1" quotePrefix="1" applyNumberFormat="1" applyFont="1" applyFill="1" applyBorder="1" applyAlignment="1">
      <alignment horizontal="center" vertical="center" wrapText="1"/>
    </xf>
    <xf numFmtId="3" fontId="66" fillId="37" borderId="15" xfId="1" quotePrefix="1" applyNumberFormat="1" applyFont="1" applyFill="1" applyBorder="1" applyAlignment="1">
      <alignment vertical="center" wrapText="1"/>
    </xf>
    <xf numFmtId="3" fontId="66" fillId="37" borderId="17" xfId="1" quotePrefix="1" applyNumberFormat="1" applyFont="1" applyFill="1" applyBorder="1" applyAlignment="1">
      <alignment vertical="center" wrapText="1"/>
    </xf>
    <xf numFmtId="0" fontId="66" fillId="0" borderId="0" xfId="1" applyFont="1" applyFill="1" applyBorder="1"/>
    <xf numFmtId="0" fontId="66" fillId="34" borderId="22" xfId="1" applyFont="1" applyFill="1" applyBorder="1" applyAlignment="1">
      <alignment vertical="center" wrapText="1"/>
    </xf>
    <xf numFmtId="3" fontId="66" fillId="33" borderId="20" xfId="1" applyNumberFormat="1" applyFont="1" applyFill="1" applyBorder="1" applyAlignment="1">
      <alignment horizontal="center" vertical="center"/>
    </xf>
    <xf numFmtId="4" fontId="66" fillId="33" borderId="20" xfId="1" applyNumberFormat="1" applyFont="1" applyFill="1" applyBorder="1" applyAlignment="1">
      <alignment horizontal="center" vertical="center"/>
    </xf>
    <xf numFmtId="4" fontId="66" fillId="0" borderId="0" xfId="1" applyNumberFormat="1" applyFont="1" applyFill="1"/>
    <xf numFmtId="4" fontId="66" fillId="33" borderId="12" xfId="1" applyNumberFormat="1" applyFont="1" applyFill="1" applyBorder="1" applyAlignment="1">
      <alignment horizontal="center" vertical="center"/>
    </xf>
    <xf numFmtId="0" fontId="66" fillId="34" borderId="11" xfId="0" applyFont="1" applyFill="1" applyBorder="1" applyAlignment="1">
      <alignment vertical="center" wrapText="1"/>
    </xf>
    <xf numFmtId="3" fontId="66" fillId="33" borderId="12" xfId="0" applyNumberFormat="1" applyFont="1" applyFill="1" applyBorder="1" applyAlignment="1">
      <alignment horizontal="center" vertical="center" wrapText="1"/>
    </xf>
    <xf numFmtId="4" fontId="65" fillId="33" borderId="11" xfId="0" applyNumberFormat="1" applyFont="1" applyFill="1" applyBorder="1" applyAlignment="1">
      <alignment horizontal="center" vertical="center"/>
    </xf>
    <xf numFmtId="3" fontId="66" fillId="33" borderId="12" xfId="0" applyNumberFormat="1" applyFont="1" applyFill="1" applyBorder="1" applyAlignment="1">
      <alignment horizontal="center" vertical="center"/>
    </xf>
    <xf numFmtId="4" fontId="65" fillId="33" borderId="11" xfId="0" quotePrefix="1" applyNumberFormat="1" applyFont="1" applyFill="1" applyBorder="1" applyAlignment="1">
      <alignment horizontal="center" vertical="center"/>
    </xf>
    <xf numFmtId="3" fontId="66" fillId="33" borderId="12" xfId="0" quotePrefix="1" applyNumberFormat="1" applyFont="1" applyFill="1" applyBorder="1" applyAlignment="1">
      <alignment horizontal="center" vertical="center" wrapText="1"/>
    </xf>
    <xf numFmtId="4" fontId="66" fillId="33" borderId="12" xfId="0" quotePrefix="1" applyNumberFormat="1" applyFont="1" applyFill="1" applyBorder="1" applyAlignment="1">
      <alignment horizontal="center" vertical="center" wrapText="1"/>
    </xf>
    <xf numFmtId="4" fontId="66" fillId="33" borderId="12" xfId="0" applyNumberFormat="1" applyFont="1" applyFill="1" applyBorder="1" applyAlignment="1">
      <alignment horizontal="center" vertical="center"/>
    </xf>
    <xf numFmtId="2" fontId="66" fillId="33" borderId="12" xfId="0" quotePrefix="1" applyNumberFormat="1" applyFont="1" applyFill="1" applyBorder="1" applyAlignment="1">
      <alignment horizontal="center" vertical="center" wrapText="1"/>
    </xf>
    <xf numFmtId="2" fontId="66" fillId="33" borderId="12" xfId="0" applyNumberFormat="1" applyFont="1" applyFill="1" applyBorder="1" applyAlignment="1">
      <alignment horizontal="center" vertical="center"/>
    </xf>
    <xf numFmtId="0" fontId="66" fillId="0" borderId="0" xfId="1" applyFont="1" applyFill="1" applyAlignment="1">
      <alignment wrapText="1"/>
    </xf>
    <xf numFmtId="3" fontId="66" fillId="37" borderId="15" xfId="0" quotePrefix="1" applyNumberFormat="1" applyFont="1" applyFill="1" applyBorder="1" applyAlignment="1">
      <alignment vertical="center" wrapText="1"/>
    </xf>
    <xf numFmtId="3" fontId="66" fillId="37" borderId="17" xfId="0" quotePrefix="1" applyNumberFormat="1" applyFont="1" applyFill="1" applyBorder="1" applyAlignment="1">
      <alignment vertical="center" wrapText="1"/>
    </xf>
    <xf numFmtId="0" fontId="66" fillId="34" borderId="14" xfId="0" applyFont="1" applyFill="1" applyBorder="1" applyAlignment="1">
      <alignment vertical="center" wrapText="1"/>
    </xf>
    <xf numFmtId="3" fontId="66" fillId="33" borderId="13" xfId="0" applyNumberFormat="1" applyFont="1" applyFill="1" applyBorder="1" applyAlignment="1">
      <alignment horizontal="center" vertical="center"/>
    </xf>
    <xf numFmtId="4" fontId="65" fillId="33" borderId="13" xfId="0" applyNumberFormat="1" applyFont="1" applyFill="1" applyBorder="1" applyAlignment="1">
      <alignment horizontal="center" vertical="center"/>
    </xf>
    <xf numFmtId="4" fontId="65" fillId="33" borderId="13" xfId="0" quotePrefix="1" applyNumberFormat="1" applyFont="1" applyFill="1" applyBorder="1" applyAlignment="1">
      <alignment horizontal="center" vertical="center"/>
    </xf>
    <xf numFmtId="0" fontId="66" fillId="65" borderId="11" xfId="0" applyFont="1" applyFill="1" applyBorder="1" applyAlignment="1">
      <alignment vertical="center" wrapText="1"/>
    </xf>
    <xf numFmtId="165" fontId="66" fillId="33" borderId="12" xfId="0" applyNumberFormat="1" applyFont="1" applyFill="1" applyBorder="1" applyAlignment="1">
      <alignment horizontal="center" vertical="center"/>
    </xf>
    <xf numFmtId="0" fontId="68" fillId="0" borderId="0" xfId="0" applyFont="1" applyFill="1"/>
    <xf numFmtId="4" fontId="66" fillId="33" borderId="12" xfId="0" applyNumberFormat="1" applyFont="1" applyFill="1" applyBorder="1" applyAlignment="1">
      <alignment horizontal="center" vertical="center" wrapText="1"/>
    </xf>
    <xf numFmtId="0" fontId="66" fillId="0" borderId="0" xfId="1" applyFont="1" applyFill="1" applyAlignment="1">
      <alignment vertical="center" wrapText="1"/>
    </xf>
    <xf numFmtId="166" fontId="66" fillId="33" borderId="12" xfId="0" applyNumberFormat="1" applyFont="1" applyFill="1" applyBorder="1" applyAlignment="1">
      <alignment horizontal="center" vertical="center"/>
    </xf>
    <xf numFmtId="0" fontId="66" fillId="0" borderId="0" xfId="1" applyFont="1" applyFill="1" applyAlignment="1">
      <alignment vertical="center"/>
    </xf>
    <xf numFmtId="0" fontId="66" fillId="34" borderId="11" xfId="0" applyFont="1" applyFill="1" applyBorder="1" applyAlignment="1">
      <alignment horizontal="left" vertical="center" wrapText="1"/>
    </xf>
    <xf numFmtId="0" fontId="66" fillId="0" borderId="0" xfId="1" applyFont="1" applyBorder="1" applyAlignment="1">
      <alignment wrapText="1"/>
    </xf>
    <xf numFmtId="3" fontId="66" fillId="0" borderId="13" xfId="0" quotePrefix="1" applyNumberFormat="1" applyFont="1" applyFill="1" applyBorder="1" applyAlignment="1">
      <alignment horizontal="center" vertical="center" wrapText="1"/>
    </xf>
    <xf numFmtId="3" fontId="66" fillId="0" borderId="13" xfId="0" applyNumberFormat="1" applyFont="1" applyFill="1" applyBorder="1" applyAlignment="1">
      <alignment horizontal="center" vertical="center" wrapText="1"/>
    </xf>
    <xf numFmtId="0" fontId="65" fillId="35" borderId="14" xfId="0" applyFont="1" applyFill="1" applyBorder="1" applyAlignment="1">
      <alignment horizontal="center" vertical="center" wrapText="1"/>
    </xf>
    <xf numFmtId="0" fontId="65" fillId="35" borderId="15" xfId="0" applyFont="1" applyFill="1" applyBorder="1" applyAlignment="1">
      <alignment horizontal="center" vertical="center" wrapText="1"/>
    </xf>
    <xf numFmtId="0" fontId="65" fillId="35" borderId="16" xfId="0" applyFont="1" applyFill="1" applyBorder="1" applyAlignment="1">
      <alignment horizontal="center" vertical="center" wrapText="1"/>
    </xf>
    <xf numFmtId="0" fontId="66" fillId="0" borderId="11" xfId="0" applyFont="1" applyFill="1" applyBorder="1" applyAlignment="1">
      <alignment horizontal="center" vertical="center"/>
    </xf>
    <xf numFmtId="0" fontId="66" fillId="0" borderId="16" xfId="0" quotePrefix="1" applyFont="1" applyFill="1" applyBorder="1" applyAlignment="1">
      <alignment horizontal="center" vertical="center"/>
    </xf>
    <xf numFmtId="0" fontId="66" fillId="0" borderId="15" xfId="0" applyFont="1" applyFill="1" applyBorder="1" applyAlignment="1">
      <alignment horizontal="center" vertical="center" wrapText="1"/>
    </xf>
    <xf numFmtId="0" fontId="66" fillId="0" borderId="14" xfId="0" applyFont="1" applyFill="1" applyBorder="1" applyAlignment="1">
      <alignment horizontal="center" vertical="center" wrapText="1"/>
    </xf>
    <xf numFmtId="0" fontId="66" fillId="0" borderId="12" xfId="0" applyFont="1" applyFill="1" applyBorder="1" applyAlignment="1">
      <alignment horizontal="center" vertical="center" wrapText="1"/>
    </xf>
    <xf numFmtId="0" fontId="66" fillId="0" borderId="17" xfId="0" applyFont="1" applyFill="1" applyBorder="1" applyAlignment="1">
      <alignment horizontal="center" vertical="center" wrapText="1"/>
    </xf>
    <xf numFmtId="0" fontId="66" fillId="0" borderId="12" xfId="0" quotePrefix="1" applyFont="1" applyFill="1" applyBorder="1" applyAlignment="1">
      <alignment horizontal="center" vertical="center" wrapText="1"/>
    </xf>
    <xf numFmtId="0" fontId="66" fillId="0" borderId="17" xfId="0" quotePrefix="1" applyFont="1" applyFill="1" applyBorder="1" applyAlignment="1">
      <alignment horizontal="center" vertical="center" wrapText="1"/>
    </xf>
    <xf numFmtId="3" fontId="66" fillId="0" borderId="12" xfId="0" applyNumberFormat="1" applyFont="1" applyFill="1" applyBorder="1" applyAlignment="1">
      <alignment horizontal="center" vertical="center" wrapText="1"/>
    </xf>
    <xf numFmtId="3" fontId="66" fillId="0" borderId="17" xfId="0" applyNumberFormat="1" applyFont="1" applyFill="1" applyBorder="1" applyAlignment="1">
      <alignment horizontal="center" vertical="center" wrapText="1"/>
    </xf>
    <xf numFmtId="3" fontId="66" fillId="0" borderId="15" xfId="0" applyNumberFormat="1" applyFont="1" applyFill="1" applyBorder="1" applyAlignment="1">
      <alignment horizontal="center" vertical="center" wrapText="1"/>
    </xf>
    <xf numFmtId="3" fontId="66" fillId="0" borderId="16" xfId="0" applyNumberFormat="1" applyFont="1" applyFill="1" applyBorder="1" applyAlignment="1">
      <alignment horizontal="center" vertical="center" wrapText="1"/>
    </xf>
    <xf numFmtId="0" fontId="66" fillId="0" borderId="16" xfId="0" applyFont="1" applyFill="1" applyBorder="1" applyAlignment="1">
      <alignment horizontal="center" vertical="center"/>
    </xf>
    <xf numFmtId="0" fontId="65" fillId="66" borderId="19" xfId="0" applyFont="1" applyFill="1" applyBorder="1" applyAlignment="1">
      <alignment horizontal="center" vertical="center"/>
    </xf>
    <xf numFmtId="0" fontId="65" fillId="66" borderId="13" xfId="0" applyFont="1" applyFill="1" applyBorder="1" applyAlignment="1">
      <alignment horizontal="center" vertical="center"/>
    </xf>
    <xf numFmtId="0" fontId="65" fillId="66" borderId="18" xfId="0" applyFont="1" applyFill="1" applyBorder="1" applyAlignment="1">
      <alignment horizontal="center" vertical="center"/>
    </xf>
    <xf numFmtId="0" fontId="65" fillId="35" borderId="19" xfId="0" applyFont="1" applyFill="1" applyBorder="1" applyAlignment="1">
      <alignment horizontal="center" vertical="center"/>
    </xf>
    <xf numFmtId="0" fontId="65" fillId="35" borderId="13" xfId="0" applyFont="1" applyFill="1" applyBorder="1" applyAlignment="1">
      <alignment horizontal="center" vertical="center"/>
    </xf>
    <xf numFmtId="0" fontId="65" fillId="35" borderId="18" xfId="0" applyFont="1" applyFill="1" applyBorder="1" applyAlignment="1">
      <alignment horizontal="center" vertical="center"/>
    </xf>
    <xf numFmtId="4" fontId="66" fillId="0" borderId="13" xfId="0" applyNumberFormat="1" applyFont="1" applyFill="1" applyBorder="1" applyAlignment="1">
      <alignment horizontal="center" vertical="center" wrapText="1"/>
    </xf>
    <xf numFmtId="0" fontId="67" fillId="0" borderId="16" xfId="0" applyFont="1" applyFill="1" applyBorder="1" applyAlignment="1">
      <alignment horizontal="center" vertical="center"/>
    </xf>
    <xf numFmtId="4" fontId="66" fillId="0" borderId="12" xfId="0" applyNumberFormat="1" applyFont="1" applyFill="1" applyBorder="1" applyAlignment="1">
      <alignment horizontal="center" vertical="center" wrapText="1"/>
    </xf>
    <xf numFmtId="4" fontId="66" fillId="0" borderId="17" xfId="0" applyNumberFormat="1" applyFont="1" applyFill="1" applyBorder="1" applyAlignment="1">
      <alignment horizontal="center" vertical="center" wrapText="1"/>
    </xf>
    <xf numFmtId="0" fontId="65" fillId="35" borderId="19" xfId="0" applyFont="1" applyFill="1" applyBorder="1" applyAlignment="1">
      <alignment horizontal="center" vertical="center" wrapText="1"/>
    </xf>
    <xf numFmtId="0" fontId="65" fillId="35" borderId="13" xfId="0" applyFont="1" applyFill="1" applyBorder="1" applyAlignment="1">
      <alignment horizontal="center" vertical="center" wrapText="1"/>
    </xf>
    <xf numFmtId="0" fontId="65" fillId="35" borderId="18" xfId="0" applyFont="1" applyFill="1" applyBorder="1" applyAlignment="1">
      <alignment horizontal="center" vertical="center" wrapText="1"/>
    </xf>
    <xf numFmtId="4" fontId="66" fillId="0" borderId="13" xfId="0" quotePrefix="1" applyNumberFormat="1" applyFont="1" applyFill="1" applyBorder="1" applyAlignment="1">
      <alignment horizontal="center" vertical="center" wrapText="1"/>
    </xf>
    <xf numFmtId="0" fontId="65" fillId="38" borderId="19" xfId="0" applyFont="1" applyFill="1" applyBorder="1" applyAlignment="1">
      <alignment horizontal="center" vertical="center" wrapText="1"/>
    </xf>
    <xf numFmtId="0" fontId="65" fillId="38" borderId="13" xfId="0" applyFont="1" applyFill="1" applyBorder="1" applyAlignment="1">
      <alignment horizontal="center" vertical="center" wrapText="1"/>
    </xf>
    <xf numFmtId="0" fontId="65" fillId="38" borderId="18" xfId="0" applyFont="1" applyFill="1" applyBorder="1" applyAlignment="1">
      <alignment horizontal="center" vertical="center" wrapText="1"/>
    </xf>
    <xf numFmtId="3" fontId="66" fillId="0" borderId="12" xfId="0" quotePrefix="1" applyNumberFormat="1" applyFont="1" applyFill="1" applyBorder="1" applyAlignment="1">
      <alignment horizontal="center" vertical="center" wrapText="1"/>
    </xf>
    <xf numFmtId="3" fontId="66" fillId="0" borderId="17" xfId="0" quotePrefix="1" applyNumberFormat="1" applyFont="1" applyFill="1" applyBorder="1" applyAlignment="1">
      <alignment horizontal="center" vertical="center" wrapText="1"/>
    </xf>
    <xf numFmtId="3" fontId="66" fillId="0" borderId="15" xfId="0" quotePrefix="1" applyNumberFormat="1" applyFont="1" applyFill="1" applyBorder="1" applyAlignment="1">
      <alignment horizontal="center" vertical="center" wrapText="1"/>
    </xf>
    <xf numFmtId="3" fontId="66" fillId="0" borderId="16" xfId="0" quotePrefix="1" applyNumberFormat="1" applyFont="1" applyFill="1" applyBorder="1" applyAlignment="1">
      <alignment horizontal="center" vertical="center" wrapText="1"/>
    </xf>
    <xf numFmtId="3" fontId="66" fillId="37" borderId="13" xfId="0" quotePrefix="1" applyNumberFormat="1" applyFont="1" applyFill="1" applyBorder="1" applyAlignment="1">
      <alignment horizontal="center" vertical="center" wrapText="1"/>
    </xf>
    <xf numFmtId="4" fontId="66" fillId="37" borderId="13" xfId="0" quotePrefix="1" applyNumberFormat="1" applyFont="1" applyFill="1" applyBorder="1" applyAlignment="1">
      <alignment horizontal="center" vertical="center" wrapText="1"/>
    </xf>
    <xf numFmtId="4" fontId="66" fillId="37" borderId="12" xfId="0" quotePrefix="1" applyNumberFormat="1" applyFont="1" applyFill="1" applyBorder="1" applyAlignment="1">
      <alignment horizontal="center" vertical="center" wrapText="1"/>
    </xf>
    <xf numFmtId="4" fontId="66" fillId="37" borderId="17" xfId="0" quotePrefix="1" applyNumberFormat="1" applyFont="1" applyFill="1" applyBorder="1" applyAlignment="1">
      <alignment horizontal="center" vertical="center" wrapText="1"/>
    </xf>
    <xf numFmtId="3" fontId="66" fillId="37" borderId="12" xfId="0" quotePrefix="1" applyNumberFormat="1" applyFont="1" applyFill="1" applyBorder="1" applyAlignment="1">
      <alignment horizontal="center" vertical="center" wrapText="1"/>
    </xf>
    <xf numFmtId="3" fontId="66" fillId="37" borderId="17" xfId="0" quotePrefix="1" applyNumberFormat="1" applyFont="1" applyFill="1" applyBorder="1" applyAlignment="1">
      <alignment horizontal="center" vertical="center" wrapText="1"/>
    </xf>
    <xf numFmtId="3" fontId="66" fillId="37" borderId="15" xfId="0" quotePrefix="1" applyNumberFormat="1" applyFont="1" applyFill="1" applyBorder="1" applyAlignment="1">
      <alignment horizontal="center" vertical="center" wrapText="1"/>
    </xf>
    <xf numFmtId="3" fontId="66" fillId="37" borderId="16" xfId="0" quotePrefix="1" applyNumberFormat="1" applyFont="1" applyFill="1" applyBorder="1" applyAlignment="1">
      <alignment horizontal="center" vertical="center" wrapText="1"/>
    </xf>
    <xf numFmtId="4" fontId="66" fillId="0" borderId="12" xfId="0" quotePrefix="1" applyNumberFormat="1" applyFont="1" applyFill="1" applyBorder="1" applyAlignment="1">
      <alignment horizontal="center" vertical="center" wrapText="1"/>
    </xf>
    <xf numFmtId="4" fontId="66" fillId="0" borderId="17" xfId="0" quotePrefix="1" applyNumberFormat="1" applyFont="1" applyFill="1" applyBorder="1" applyAlignment="1">
      <alignment horizontal="center" vertical="center" wrapText="1"/>
    </xf>
    <xf numFmtId="1" fontId="66" fillId="0" borderId="12" xfId="0" applyNumberFormat="1" applyFont="1" applyFill="1" applyBorder="1" applyAlignment="1">
      <alignment horizontal="center" vertical="center" wrapText="1"/>
    </xf>
    <xf numFmtId="1" fontId="66" fillId="0" borderId="17" xfId="0" quotePrefix="1" applyNumberFormat="1" applyFont="1" applyFill="1" applyBorder="1" applyAlignment="1">
      <alignment horizontal="center" vertical="center" wrapText="1"/>
    </xf>
    <xf numFmtId="2" fontId="66" fillId="0" borderId="12" xfId="0" quotePrefix="1" applyNumberFormat="1" applyFont="1" applyFill="1" applyBorder="1" applyAlignment="1">
      <alignment horizontal="center" vertical="center" wrapText="1"/>
    </xf>
    <xf numFmtId="2" fontId="66" fillId="0" borderId="17" xfId="0" quotePrefix="1" applyNumberFormat="1" applyFont="1" applyFill="1" applyBorder="1" applyAlignment="1">
      <alignment horizontal="center" vertical="center" wrapText="1"/>
    </xf>
    <xf numFmtId="2" fontId="66" fillId="0" borderId="13" xfId="0" quotePrefix="1" applyNumberFormat="1" applyFont="1" applyFill="1" applyBorder="1" applyAlignment="1">
      <alignment horizontal="center" vertical="center" wrapText="1"/>
    </xf>
    <xf numFmtId="3" fontId="66" fillId="0" borderId="14" xfId="0" quotePrefix="1" applyNumberFormat="1" applyFont="1" applyFill="1" applyBorder="1" applyAlignment="1">
      <alignment horizontal="center" vertical="center" wrapText="1"/>
    </xf>
    <xf numFmtId="2" fontId="66" fillId="37" borderId="12" xfId="0" quotePrefix="1" applyNumberFormat="1" applyFont="1" applyFill="1" applyBorder="1" applyAlignment="1">
      <alignment horizontal="center" vertical="center" wrapText="1"/>
    </xf>
    <xf numFmtId="2" fontId="66" fillId="37" borderId="17" xfId="0" quotePrefix="1" applyNumberFormat="1" applyFont="1" applyFill="1" applyBorder="1" applyAlignment="1">
      <alignment horizontal="center" vertical="center" wrapText="1"/>
    </xf>
    <xf numFmtId="3" fontId="66" fillId="37" borderId="13" xfId="0" applyNumberFormat="1" applyFont="1" applyFill="1" applyBorder="1" applyAlignment="1">
      <alignment horizontal="center" vertical="center" wrapText="1"/>
    </xf>
    <xf numFmtId="3" fontId="66" fillId="37" borderId="12" xfId="0" applyNumberFormat="1" applyFont="1" applyFill="1" applyBorder="1" applyAlignment="1">
      <alignment horizontal="center" vertical="center" wrapText="1"/>
    </xf>
    <xf numFmtId="3" fontId="66" fillId="37" borderId="17" xfId="0" applyNumberFormat="1" applyFont="1" applyFill="1" applyBorder="1" applyAlignment="1">
      <alignment horizontal="center" vertical="center" wrapText="1"/>
    </xf>
    <xf numFmtId="3" fontId="66" fillId="37" borderId="15" xfId="0" applyNumberFormat="1" applyFont="1" applyFill="1" applyBorder="1" applyAlignment="1">
      <alignment horizontal="center" vertical="center" wrapText="1"/>
    </xf>
    <xf numFmtId="3" fontId="66" fillId="37" borderId="16" xfId="0" applyNumberFormat="1" applyFont="1" applyFill="1" applyBorder="1" applyAlignment="1">
      <alignment horizontal="center" vertical="center" wrapText="1"/>
    </xf>
    <xf numFmtId="4" fontId="66" fillId="37" borderId="12" xfId="0" applyNumberFormat="1" applyFont="1" applyFill="1" applyBorder="1" applyAlignment="1">
      <alignment horizontal="center" vertical="center" wrapText="1"/>
    </xf>
    <xf numFmtId="4" fontId="66" fillId="37" borderId="17" xfId="0" applyNumberFormat="1" applyFont="1" applyFill="1" applyBorder="1" applyAlignment="1">
      <alignment horizontal="center" vertical="center" wrapText="1"/>
    </xf>
    <xf numFmtId="0" fontId="66" fillId="37" borderId="32" xfId="0" applyFont="1" applyFill="1" applyBorder="1" applyAlignment="1">
      <alignment horizontal="center" vertical="center"/>
    </xf>
    <xf numFmtId="0" fontId="66" fillId="37" borderId="28" xfId="0" applyFont="1" applyFill="1" applyBorder="1" applyAlignment="1">
      <alignment horizontal="center" vertical="center"/>
    </xf>
    <xf numFmtId="0" fontId="66" fillId="37" borderId="22" xfId="0" applyFont="1" applyFill="1" applyBorder="1" applyAlignment="1">
      <alignment horizontal="center" vertical="center"/>
    </xf>
    <xf numFmtId="0" fontId="66" fillId="37" borderId="32" xfId="0" applyFont="1" applyFill="1" applyBorder="1" applyAlignment="1">
      <alignment horizontal="center" vertical="center" wrapText="1"/>
    </xf>
    <xf numFmtId="0" fontId="66" fillId="37" borderId="28" xfId="0" applyFont="1" applyFill="1" applyBorder="1" applyAlignment="1">
      <alignment horizontal="center" vertical="center" wrapText="1"/>
    </xf>
    <xf numFmtId="0" fontId="66" fillId="37" borderId="22" xfId="0" applyFont="1" applyFill="1" applyBorder="1" applyAlignment="1">
      <alignment horizontal="center" vertical="center" wrapText="1"/>
    </xf>
    <xf numFmtId="3" fontId="66" fillId="37" borderId="14" xfId="0" applyNumberFormat="1" applyFont="1" applyFill="1" applyBorder="1" applyAlignment="1">
      <alignment horizontal="center" vertical="center" wrapText="1"/>
    </xf>
    <xf numFmtId="3" fontId="66" fillId="37" borderId="14" xfId="0" quotePrefix="1" applyNumberFormat="1" applyFont="1" applyFill="1" applyBorder="1" applyAlignment="1">
      <alignment horizontal="center" vertical="center" wrapText="1"/>
    </xf>
    <xf numFmtId="4" fontId="66" fillId="40" borderId="12" xfId="705" applyNumberFormat="1" applyFont="1" applyFill="1" applyBorder="1" applyAlignment="1" applyProtection="1">
      <alignment horizontal="center" vertical="center" wrapText="1"/>
    </xf>
    <xf numFmtId="4" fontId="66" fillId="40" borderId="17" xfId="705" applyNumberFormat="1" applyFont="1" applyFill="1" applyBorder="1" applyAlignment="1" applyProtection="1">
      <alignment horizontal="center" vertical="center" wrapText="1"/>
    </xf>
    <xf numFmtId="0" fontId="66" fillId="0" borderId="32" xfId="0" applyFont="1" applyFill="1" applyBorder="1" applyAlignment="1">
      <alignment horizontal="center" vertical="center"/>
    </xf>
    <xf numFmtId="0" fontId="66" fillId="0" borderId="28" xfId="0" applyFont="1" applyFill="1" applyBorder="1" applyAlignment="1">
      <alignment horizontal="center" vertical="center"/>
    </xf>
    <xf numFmtId="0" fontId="66" fillId="0" borderId="22" xfId="0" applyFont="1" applyFill="1" applyBorder="1" applyAlignment="1">
      <alignment horizontal="center" vertical="center"/>
    </xf>
    <xf numFmtId="0" fontId="66" fillId="0" borderId="32" xfId="0" applyFont="1" applyFill="1" applyBorder="1" applyAlignment="1">
      <alignment horizontal="center" vertical="center" wrapText="1"/>
    </xf>
    <xf numFmtId="0" fontId="66" fillId="0" borderId="28" xfId="0" applyFont="1" applyFill="1" applyBorder="1" applyAlignment="1">
      <alignment horizontal="center" vertical="center" wrapText="1"/>
    </xf>
    <xf numFmtId="0" fontId="66" fillId="0" borderId="22" xfId="0" applyFont="1" applyFill="1" applyBorder="1" applyAlignment="1">
      <alignment horizontal="center" vertical="center" wrapText="1"/>
    </xf>
    <xf numFmtId="0" fontId="66" fillId="0" borderId="32" xfId="0" quotePrefix="1" applyFont="1" applyFill="1" applyBorder="1" applyAlignment="1">
      <alignment horizontal="center" vertical="center"/>
    </xf>
    <xf numFmtId="0" fontId="66" fillId="0" borderId="28" xfId="0" quotePrefix="1" applyFont="1" applyFill="1" applyBorder="1" applyAlignment="1">
      <alignment horizontal="center" vertical="center"/>
    </xf>
    <xf numFmtId="0" fontId="66" fillId="0" borderId="22" xfId="0" quotePrefix="1" applyFont="1" applyFill="1" applyBorder="1" applyAlignment="1">
      <alignment horizontal="center" vertical="center"/>
    </xf>
    <xf numFmtId="0" fontId="66" fillId="37" borderId="32" xfId="0" quotePrefix="1" applyFont="1" applyFill="1" applyBorder="1" applyAlignment="1">
      <alignment horizontal="center" vertical="center"/>
    </xf>
    <xf numFmtId="0" fontId="66" fillId="37" borderId="28" xfId="0" quotePrefix="1" applyFont="1" applyFill="1" applyBorder="1" applyAlignment="1">
      <alignment horizontal="center" vertical="center"/>
    </xf>
    <xf numFmtId="0" fontId="66" fillId="37" borderId="22" xfId="0" quotePrefix="1" applyFont="1" applyFill="1" applyBorder="1" applyAlignment="1">
      <alignment horizontal="center" vertical="center"/>
    </xf>
    <xf numFmtId="0" fontId="65" fillId="66" borderId="14" xfId="0" applyFont="1" applyFill="1" applyBorder="1" applyAlignment="1">
      <alignment horizontal="center" vertical="center"/>
    </xf>
    <xf numFmtId="0" fontId="65" fillId="66" borderId="15" xfId="0" applyFont="1" applyFill="1" applyBorder="1" applyAlignment="1">
      <alignment horizontal="center" vertical="center"/>
    </xf>
    <xf numFmtId="0" fontId="65" fillId="66" borderId="16" xfId="0" applyFont="1" applyFill="1" applyBorder="1" applyAlignment="1">
      <alignment horizontal="center" vertical="center"/>
    </xf>
    <xf numFmtId="0" fontId="66" fillId="0" borderId="16" xfId="0" applyFont="1" applyFill="1" applyBorder="1" applyAlignment="1">
      <alignment horizontal="center" vertical="center" wrapText="1"/>
    </xf>
    <xf numFmtId="0" fontId="66" fillId="37" borderId="11" xfId="0" applyFont="1" applyFill="1" applyBorder="1" applyAlignment="1">
      <alignment horizontal="center" vertical="center"/>
    </xf>
    <xf numFmtId="0" fontId="66" fillId="37" borderId="16" xfId="0" quotePrefix="1" applyFont="1" applyFill="1" applyBorder="1" applyAlignment="1">
      <alignment horizontal="center" vertical="center"/>
    </xf>
    <xf numFmtId="0" fontId="66" fillId="37" borderId="15" xfId="0" applyFont="1" applyFill="1" applyBorder="1" applyAlignment="1">
      <alignment horizontal="center" vertical="center" wrapText="1"/>
    </xf>
    <xf numFmtId="0" fontId="66" fillId="37" borderId="14" xfId="0" applyFont="1" applyFill="1" applyBorder="1" applyAlignment="1">
      <alignment horizontal="center" vertical="center" wrapText="1"/>
    </xf>
    <xf numFmtId="0" fontId="65" fillId="35" borderId="14" xfId="0" applyFont="1" applyFill="1" applyBorder="1" applyAlignment="1">
      <alignment horizontal="center" vertical="center"/>
    </xf>
    <xf numFmtId="0" fontId="65" fillId="35" borderId="15" xfId="0" applyFont="1" applyFill="1" applyBorder="1" applyAlignment="1">
      <alignment horizontal="center" vertical="center"/>
    </xf>
    <xf numFmtId="0" fontId="65" fillId="35" borderId="16" xfId="0" applyFont="1" applyFill="1" applyBorder="1" applyAlignment="1">
      <alignment horizontal="center" vertical="center"/>
    </xf>
    <xf numFmtId="0" fontId="66" fillId="37" borderId="16" xfId="0" applyFont="1" applyFill="1" applyBorder="1" applyAlignment="1">
      <alignment horizontal="center" vertical="center"/>
    </xf>
    <xf numFmtId="3" fontId="66" fillId="39" borderId="13" xfId="0" quotePrefix="1" applyNumberFormat="1" applyFont="1" applyFill="1" applyBorder="1" applyAlignment="1">
      <alignment horizontal="center" vertical="center" wrapText="1"/>
    </xf>
    <xf numFmtId="3" fontId="66" fillId="39" borderId="13" xfId="0" applyNumberFormat="1" applyFont="1" applyFill="1" applyBorder="1" applyAlignment="1">
      <alignment horizontal="center" vertical="center" wrapText="1"/>
    </xf>
    <xf numFmtId="3" fontId="66" fillId="39" borderId="12" xfId="0" applyNumberFormat="1" applyFont="1" applyFill="1" applyBorder="1" applyAlignment="1">
      <alignment horizontal="center" vertical="center" wrapText="1"/>
    </xf>
    <xf numFmtId="3" fontId="66" fillId="39" borderId="15" xfId="0" applyNumberFormat="1" applyFont="1" applyFill="1" applyBorder="1" applyAlignment="1">
      <alignment horizontal="center" vertical="center" wrapText="1"/>
    </xf>
    <xf numFmtId="3" fontId="66" fillId="39" borderId="16" xfId="0" applyNumberFormat="1" applyFont="1" applyFill="1" applyBorder="1" applyAlignment="1">
      <alignment horizontal="center" vertical="center" wrapText="1"/>
    </xf>
    <xf numFmtId="3" fontId="66" fillId="39" borderId="17" xfId="0" applyNumberFormat="1" applyFont="1" applyFill="1" applyBorder="1" applyAlignment="1">
      <alignment horizontal="center" vertical="center" wrapText="1"/>
    </xf>
    <xf numFmtId="0" fontId="66" fillId="0" borderId="16" xfId="1" applyFont="1" applyFill="1" applyBorder="1" applyAlignment="1">
      <alignment horizontal="center" vertical="center"/>
    </xf>
    <xf numFmtId="3" fontId="66" fillId="39" borderId="12" xfId="0" quotePrefix="1" applyNumberFormat="1" applyFont="1" applyFill="1" applyBorder="1" applyAlignment="1">
      <alignment horizontal="center" vertical="center" wrapText="1"/>
    </xf>
    <xf numFmtId="3" fontId="66" fillId="39" borderId="17" xfId="0" quotePrefix="1" applyNumberFormat="1" applyFont="1" applyFill="1" applyBorder="1" applyAlignment="1">
      <alignment horizontal="center" vertical="center" wrapText="1"/>
    </xf>
    <xf numFmtId="166" fontId="66" fillId="37" borderId="13" xfId="0" applyNumberFormat="1" applyFont="1" applyFill="1" applyBorder="1" applyAlignment="1">
      <alignment horizontal="center" vertical="center" wrapText="1"/>
    </xf>
    <xf numFmtId="1" fontId="66" fillId="37" borderId="13" xfId="0" quotePrefix="1" applyNumberFormat="1" applyFont="1" applyFill="1" applyBorder="1" applyAlignment="1">
      <alignment horizontal="center" vertical="center" wrapText="1"/>
    </xf>
    <xf numFmtId="1" fontId="66" fillId="37" borderId="13" xfId="0" applyNumberFormat="1" applyFont="1" applyFill="1" applyBorder="1" applyAlignment="1">
      <alignment horizontal="center" vertical="center" wrapText="1"/>
    </xf>
    <xf numFmtId="2" fontId="66" fillId="37" borderId="13" xfId="0" applyNumberFormat="1" applyFont="1" applyFill="1" applyBorder="1" applyAlignment="1">
      <alignment horizontal="center" vertical="center" wrapText="1"/>
    </xf>
    <xf numFmtId="0" fontId="65" fillId="38" borderId="19" xfId="0" applyFont="1" applyFill="1" applyBorder="1" applyAlignment="1">
      <alignment horizontal="center" vertical="center"/>
    </xf>
    <xf numFmtId="0" fontId="65" fillId="38" borderId="13" xfId="0" applyFont="1" applyFill="1" applyBorder="1" applyAlignment="1">
      <alignment horizontal="center" vertical="center"/>
    </xf>
    <xf numFmtId="0" fontId="65" fillId="38" borderId="18" xfId="0" applyFont="1" applyFill="1" applyBorder="1" applyAlignment="1">
      <alignment horizontal="center" vertical="center"/>
    </xf>
    <xf numFmtId="3" fontId="66" fillId="39" borderId="18" xfId="0" applyNumberFormat="1" applyFont="1" applyFill="1" applyBorder="1" applyAlignment="1">
      <alignment horizontal="center" vertical="center" wrapText="1"/>
    </xf>
    <xf numFmtId="0" fontId="65" fillId="35" borderId="19" xfId="0" applyFont="1" applyFill="1" applyBorder="1" applyAlignment="1">
      <alignment horizontal="center"/>
    </xf>
    <xf numFmtId="0" fontId="65" fillId="35" borderId="13" xfId="0" applyFont="1" applyFill="1" applyBorder="1" applyAlignment="1">
      <alignment horizontal="center"/>
    </xf>
    <xf numFmtId="0" fontId="65" fillId="35" borderId="18" xfId="0" applyFont="1" applyFill="1" applyBorder="1" applyAlignment="1">
      <alignment horizontal="center"/>
    </xf>
    <xf numFmtId="3" fontId="66" fillId="40" borderId="61" xfId="705" applyNumberFormat="1" applyFont="1" applyFill="1" applyBorder="1" applyAlignment="1" applyProtection="1">
      <alignment horizontal="center" vertical="center" wrapText="1"/>
    </xf>
    <xf numFmtId="3" fontId="66" fillId="40" borderId="62" xfId="705" applyNumberFormat="1" applyFont="1" applyFill="1" applyBorder="1" applyAlignment="1" applyProtection="1">
      <alignment horizontal="center" vertical="center" wrapText="1"/>
    </xf>
    <xf numFmtId="166" fontId="66" fillId="39" borderId="13" xfId="0" quotePrefix="1" applyNumberFormat="1" applyFont="1" applyFill="1" applyBorder="1" applyAlignment="1">
      <alignment horizontal="center" vertical="center" wrapText="1"/>
    </xf>
    <xf numFmtId="4" fontId="66" fillId="37" borderId="13" xfId="0" applyNumberFormat="1" applyFont="1" applyFill="1" applyBorder="1" applyAlignment="1">
      <alignment horizontal="center" vertical="center" wrapText="1"/>
    </xf>
    <xf numFmtId="2" fontId="66" fillId="37" borderId="13" xfId="0" quotePrefix="1" applyNumberFormat="1" applyFont="1" applyFill="1" applyBorder="1" applyAlignment="1">
      <alignment horizontal="center" vertical="center" wrapText="1"/>
    </xf>
    <xf numFmtId="166" fontId="66" fillId="0" borderId="13" xfId="0" quotePrefix="1" applyNumberFormat="1" applyFont="1" applyFill="1" applyBorder="1" applyAlignment="1">
      <alignment horizontal="center" vertical="center" wrapText="1"/>
    </xf>
    <xf numFmtId="3" fontId="66" fillId="0" borderId="18" xfId="0" applyNumberFormat="1" applyFont="1" applyFill="1" applyBorder="1" applyAlignment="1">
      <alignment horizontal="center" vertical="center" wrapText="1"/>
    </xf>
    <xf numFmtId="3" fontId="66" fillId="39" borderId="15" xfId="0" quotePrefix="1" applyNumberFormat="1" applyFont="1" applyFill="1" applyBorder="1" applyAlignment="1">
      <alignment horizontal="center" vertical="center" wrapText="1"/>
    </xf>
    <xf numFmtId="3" fontId="66" fillId="39" borderId="16" xfId="0" quotePrefix="1" applyNumberFormat="1" applyFont="1" applyFill="1" applyBorder="1" applyAlignment="1">
      <alignment horizontal="center" vertical="center" wrapText="1"/>
    </xf>
    <xf numFmtId="4" fontId="66" fillId="39" borderId="13" xfId="0" quotePrefix="1" applyNumberFormat="1" applyFont="1" applyFill="1" applyBorder="1" applyAlignment="1">
      <alignment horizontal="center" vertical="center" wrapText="1"/>
    </xf>
    <xf numFmtId="4" fontId="66" fillId="39" borderId="12" xfId="0" applyNumberFormat="1" applyFont="1" applyFill="1" applyBorder="1" applyAlignment="1">
      <alignment horizontal="center" vertical="center" wrapText="1"/>
    </xf>
    <xf numFmtId="4" fontId="66" fillId="39" borderId="17" xfId="0" applyNumberFormat="1" applyFont="1" applyFill="1" applyBorder="1" applyAlignment="1">
      <alignment horizontal="center" vertical="center" wrapText="1"/>
    </xf>
    <xf numFmtId="3" fontId="66" fillId="0" borderId="13" xfId="0" applyNumberFormat="1" applyFont="1" applyFill="1" applyBorder="1" applyAlignment="1">
      <alignment horizontal="center" vertical="center"/>
    </xf>
    <xf numFmtId="0" fontId="65" fillId="67" borderId="19" xfId="0" applyFont="1" applyFill="1" applyBorder="1" applyAlignment="1">
      <alignment horizontal="center" vertical="center" wrapText="1"/>
    </xf>
    <xf numFmtId="0" fontId="65" fillId="67" borderId="13" xfId="0" applyFont="1" applyFill="1" applyBorder="1" applyAlignment="1">
      <alignment horizontal="center" vertical="center" wrapText="1"/>
    </xf>
    <xf numFmtId="0" fontId="65" fillId="67" borderId="18" xfId="0" applyFont="1" applyFill="1" applyBorder="1" applyAlignment="1">
      <alignment horizontal="center" vertical="center" wrapText="1"/>
    </xf>
    <xf numFmtId="165" fontId="66" fillId="0" borderId="13" xfId="0" quotePrefix="1" applyNumberFormat="1" applyFont="1" applyFill="1" applyBorder="1" applyAlignment="1">
      <alignment horizontal="center" vertical="center" wrapText="1"/>
    </xf>
    <xf numFmtId="3" fontId="66" fillId="63" borderId="12" xfId="0" quotePrefix="1" applyNumberFormat="1" applyFont="1" applyFill="1" applyBorder="1" applyAlignment="1">
      <alignment horizontal="center" vertical="center" wrapText="1"/>
    </xf>
    <xf numFmtId="3" fontId="66" fillId="63" borderId="17" xfId="0" quotePrefix="1" applyNumberFormat="1" applyFont="1" applyFill="1" applyBorder="1" applyAlignment="1">
      <alignment horizontal="center" vertical="center" wrapText="1"/>
    </xf>
    <xf numFmtId="3" fontId="66" fillId="63" borderId="17" xfId="0" applyNumberFormat="1" applyFont="1" applyFill="1" applyBorder="1" applyAlignment="1">
      <alignment horizontal="center" vertical="center" wrapText="1"/>
    </xf>
    <xf numFmtId="1" fontId="66" fillId="0" borderId="13" xfId="0" quotePrefix="1" applyNumberFormat="1" applyFont="1" applyFill="1" applyBorder="1" applyAlignment="1">
      <alignment horizontal="center" vertical="center" wrapText="1"/>
    </xf>
    <xf numFmtId="0" fontId="65" fillId="64" borderId="19" xfId="0" applyFont="1" applyFill="1" applyBorder="1" applyAlignment="1">
      <alignment horizontal="center" vertical="center"/>
    </xf>
    <xf numFmtId="0" fontId="65" fillId="64" borderId="13" xfId="0" applyFont="1" applyFill="1" applyBorder="1" applyAlignment="1">
      <alignment horizontal="center" vertical="center"/>
    </xf>
    <xf numFmtId="0" fontId="65" fillId="64" borderId="18" xfId="0" applyFont="1" applyFill="1" applyBorder="1" applyAlignment="1">
      <alignment horizontal="center" vertical="center"/>
    </xf>
    <xf numFmtId="0" fontId="65" fillId="36" borderId="19" xfId="0" applyFont="1" applyFill="1" applyBorder="1" applyAlignment="1">
      <alignment horizontal="center" vertical="center"/>
    </xf>
    <xf numFmtId="0" fontId="65" fillId="36" borderId="13" xfId="0" applyFont="1" applyFill="1" applyBorder="1" applyAlignment="1">
      <alignment horizontal="center" vertical="center"/>
    </xf>
    <xf numFmtId="0" fontId="65" fillId="36" borderId="18" xfId="0" applyFont="1" applyFill="1" applyBorder="1" applyAlignment="1">
      <alignment horizontal="center" vertical="center"/>
    </xf>
    <xf numFmtId="0" fontId="66" fillId="37" borderId="16" xfId="0" applyFont="1" applyFill="1" applyBorder="1" applyAlignment="1">
      <alignment horizontal="center" vertical="center" wrapText="1"/>
    </xf>
    <xf numFmtId="4" fontId="66" fillId="39" borderId="12" xfId="0" quotePrefix="1" applyNumberFormat="1" applyFont="1" applyFill="1" applyBorder="1" applyAlignment="1">
      <alignment horizontal="center" vertical="center" wrapText="1"/>
    </xf>
    <xf numFmtId="4" fontId="66" fillId="39" borderId="17" xfId="0" quotePrefix="1" applyNumberFormat="1" applyFont="1" applyFill="1" applyBorder="1" applyAlignment="1">
      <alignment horizontal="center" vertical="center" wrapText="1"/>
    </xf>
    <xf numFmtId="0" fontId="66" fillId="0" borderId="31" xfId="0" quotePrefix="1" applyFont="1" applyFill="1" applyBorder="1" applyAlignment="1">
      <alignment horizontal="center" vertical="center"/>
    </xf>
    <xf numFmtId="0" fontId="66" fillId="0" borderId="27" xfId="0" quotePrefix="1" applyFont="1" applyFill="1" applyBorder="1" applyAlignment="1">
      <alignment horizontal="center" vertical="center"/>
    </xf>
    <xf numFmtId="0" fontId="66" fillId="0" borderId="25" xfId="0" quotePrefix="1" applyFont="1" applyFill="1" applyBorder="1" applyAlignment="1">
      <alignment horizontal="center" vertical="center"/>
    </xf>
    <xf numFmtId="0" fontId="66" fillId="0" borderId="29" xfId="0" applyFont="1" applyFill="1" applyBorder="1" applyAlignment="1">
      <alignment horizontal="center" vertical="center" wrapText="1"/>
    </xf>
    <xf numFmtId="0" fontId="66" fillId="0" borderId="26" xfId="0" applyFont="1" applyFill="1" applyBorder="1" applyAlignment="1">
      <alignment horizontal="center" vertical="center" wrapText="1"/>
    </xf>
    <xf numFmtId="0" fontId="66" fillId="0" borderId="23" xfId="0" applyFont="1" applyFill="1" applyBorder="1" applyAlignment="1">
      <alignment horizontal="center" vertical="center" wrapText="1"/>
    </xf>
    <xf numFmtId="1" fontId="66" fillId="39" borderId="12" xfId="0" applyNumberFormat="1" applyFont="1" applyFill="1" applyBorder="1" applyAlignment="1">
      <alignment horizontal="center" vertical="center" wrapText="1"/>
    </xf>
    <xf numFmtId="1" fontId="66" fillId="39" borderId="17" xfId="0" quotePrefix="1" applyNumberFormat="1" applyFont="1" applyFill="1" applyBorder="1" applyAlignment="1">
      <alignment horizontal="center" vertical="center" wrapText="1"/>
    </xf>
    <xf numFmtId="2" fontId="66" fillId="39" borderId="12" xfId="0" applyNumberFormat="1" applyFont="1" applyFill="1" applyBorder="1" applyAlignment="1">
      <alignment horizontal="center" vertical="center" wrapText="1"/>
    </xf>
    <xf numFmtId="2" fontId="66" fillId="39" borderId="17" xfId="0" quotePrefix="1" applyNumberFormat="1" applyFont="1" applyFill="1" applyBorder="1" applyAlignment="1">
      <alignment horizontal="center" vertical="center" wrapText="1"/>
    </xf>
    <xf numFmtId="2" fontId="66" fillId="0" borderId="12" xfId="0" applyNumberFormat="1" applyFont="1" applyFill="1" applyBorder="1" applyAlignment="1">
      <alignment horizontal="center" vertical="center" wrapText="1"/>
    </xf>
    <xf numFmtId="1" fontId="66" fillId="39" borderId="12" xfId="0" quotePrefix="1" applyNumberFormat="1" applyFont="1" applyFill="1" applyBorder="1" applyAlignment="1">
      <alignment horizontal="center" vertical="center" wrapText="1"/>
    </xf>
    <xf numFmtId="2" fontId="66" fillId="39" borderId="12" xfId="0" quotePrefix="1" applyNumberFormat="1" applyFont="1" applyFill="1" applyBorder="1" applyAlignment="1">
      <alignment horizontal="center" vertical="center" wrapText="1"/>
    </xf>
    <xf numFmtId="0" fontId="62" fillId="0" borderId="10" xfId="0" applyFont="1" applyBorder="1" applyAlignment="1">
      <alignment horizontal="left" vertical="top" wrapText="1"/>
    </xf>
    <xf numFmtId="1" fontId="66" fillId="34" borderId="47" xfId="1" applyNumberFormat="1" applyFont="1" applyFill="1" applyBorder="1" applyAlignment="1">
      <alignment horizontal="center" vertical="center" wrapText="1"/>
    </xf>
    <xf numFmtId="1" fontId="66" fillId="34" borderId="46" xfId="1" applyNumberFormat="1" applyFont="1" applyFill="1" applyBorder="1" applyAlignment="1">
      <alignment horizontal="center" vertical="center" wrapText="1"/>
    </xf>
    <xf numFmtId="1" fontId="66" fillId="34" borderId="39" xfId="1" applyNumberFormat="1" applyFont="1" applyFill="1" applyBorder="1" applyAlignment="1">
      <alignment horizontal="center" vertical="center" wrapText="1"/>
    </xf>
    <xf numFmtId="1" fontId="66" fillId="34" borderId="38" xfId="1" applyNumberFormat="1" applyFont="1" applyFill="1" applyBorder="1" applyAlignment="1">
      <alignment horizontal="center" vertical="center" wrapText="1"/>
    </xf>
    <xf numFmtId="0" fontId="65" fillId="34" borderId="44" xfId="1" applyFont="1" applyFill="1" applyBorder="1" applyAlignment="1">
      <alignment horizontal="center" vertical="center" wrapText="1"/>
    </xf>
    <xf numFmtId="0" fontId="65" fillId="34" borderId="36" xfId="1" applyFont="1" applyFill="1" applyBorder="1" applyAlignment="1">
      <alignment horizontal="center" vertical="center" wrapText="1"/>
    </xf>
    <xf numFmtId="0" fontId="65" fillId="34" borderId="51" xfId="1" applyFont="1" applyFill="1" applyBorder="1" applyAlignment="1">
      <alignment horizontal="center" vertical="center" wrapText="1"/>
    </xf>
    <xf numFmtId="0" fontId="65" fillId="34" borderId="43" xfId="1" applyFont="1" applyFill="1" applyBorder="1" applyAlignment="1">
      <alignment horizontal="center" vertical="center" wrapText="1"/>
    </xf>
    <xf numFmtId="0" fontId="65" fillId="34" borderId="50" xfId="1" applyFont="1" applyFill="1" applyBorder="1" applyAlignment="1">
      <alignment horizontal="center" vertical="center" wrapText="1"/>
    </xf>
    <xf numFmtId="0" fontId="65" fillId="34" borderId="42" xfId="1" applyFont="1" applyFill="1" applyBorder="1" applyAlignment="1">
      <alignment horizontal="center" vertical="center" wrapText="1"/>
    </xf>
    <xf numFmtId="0" fontId="65" fillId="34" borderId="49" xfId="1" applyFont="1" applyFill="1" applyBorder="1" applyAlignment="1">
      <alignment horizontal="center" vertical="center"/>
    </xf>
    <xf numFmtId="0" fontId="65" fillId="34" borderId="41" xfId="1" applyFont="1" applyFill="1" applyBorder="1" applyAlignment="1">
      <alignment horizontal="center" vertical="center"/>
    </xf>
    <xf numFmtId="0" fontId="65" fillId="34" borderId="48" xfId="1" applyFont="1" applyFill="1" applyBorder="1" applyAlignment="1">
      <alignment horizontal="center" vertical="center" wrapText="1"/>
    </xf>
    <xf numFmtId="0" fontId="65" fillId="34" borderId="40" xfId="1" applyFont="1" applyFill="1" applyBorder="1" applyAlignment="1">
      <alignment horizontal="center" vertical="center" wrapText="1"/>
    </xf>
    <xf numFmtId="3" fontId="66" fillId="33" borderId="45" xfId="1" applyNumberFormat="1" applyFont="1" applyFill="1" applyBorder="1" applyAlignment="1">
      <alignment horizontal="center" vertical="center"/>
    </xf>
    <xf numFmtId="3" fontId="66" fillId="33" borderId="37" xfId="1" applyNumberFormat="1" applyFont="1" applyFill="1" applyBorder="1" applyAlignment="1">
      <alignment horizontal="center" vertical="center"/>
    </xf>
    <xf numFmtId="4" fontId="65" fillId="33" borderId="44" xfId="1" applyNumberFormat="1" applyFont="1" applyFill="1" applyBorder="1" applyAlignment="1">
      <alignment horizontal="center" vertical="center"/>
    </xf>
    <xf numFmtId="4" fontId="65" fillId="33" borderId="36" xfId="1" applyNumberFormat="1" applyFont="1" applyFill="1" applyBorder="1" applyAlignment="1">
      <alignment horizontal="center" vertical="center"/>
    </xf>
    <xf numFmtId="0" fontId="65" fillId="38" borderId="35" xfId="1" applyFont="1" applyFill="1" applyBorder="1" applyAlignment="1">
      <alignment horizontal="center" wrapText="1"/>
    </xf>
    <xf numFmtId="0" fontId="65" fillId="38" borderId="34" xfId="1" applyFont="1" applyFill="1" applyBorder="1" applyAlignment="1">
      <alignment horizontal="center" wrapText="1"/>
    </xf>
    <xf numFmtId="0" fontId="65" fillId="38" borderId="33" xfId="1" applyFont="1" applyFill="1" applyBorder="1" applyAlignment="1">
      <alignment horizontal="center" wrapText="1"/>
    </xf>
    <xf numFmtId="0" fontId="65" fillId="35" borderId="19" xfId="1" applyFont="1" applyFill="1" applyBorder="1" applyAlignment="1">
      <alignment horizontal="center" wrapText="1"/>
    </xf>
    <xf numFmtId="0" fontId="65" fillId="35" borderId="13" xfId="1" applyFont="1" applyFill="1" applyBorder="1" applyAlignment="1">
      <alignment horizontal="center" wrapText="1"/>
    </xf>
    <xf numFmtId="0" fontId="65" fillId="35" borderId="18" xfId="1" applyFont="1" applyFill="1" applyBorder="1" applyAlignment="1">
      <alignment horizontal="center" wrapText="1"/>
    </xf>
    <xf numFmtId="0" fontId="66" fillId="37" borderId="11" xfId="1" applyFont="1" applyFill="1" applyBorder="1" applyAlignment="1">
      <alignment horizontal="center" vertical="center"/>
    </xf>
    <xf numFmtId="0" fontId="66" fillId="37" borderId="16" xfId="1" quotePrefix="1" applyFont="1" applyFill="1" applyBorder="1" applyAlignment="1">
      <alignment horizontal="center" vertical="center"/>
    </xf>
    <xf numFmtId="0" fontId="66" fillId="37" borderId="15" xfId="1" applyFont="1" applyFill="1" applyBorder="1" applyAlignment="1">
      <alignment horizontal="center" vertical="center" wrapText="1"/>
    </xf>
    <xf numFmtId="0" fontId="66" fillId="37" borderId="14" xfId="1" applyFont="1" applyFill="1" applyBorder="1" applyAlignment="1">
      <alignment horizontal="center" vertical="center" wrapText="1"/>
    </xf>
    <xf numFmtId="3" fontId="66" fillId="37" borderId="12" xfId="1" applyNumberFormat="1" applyFont="1" applyFill="1" applyBorder="1" applyAlignment="1">
      <alignment horizontal="center" vertical="center" wrapText="1"/>
    </xf>
    <xf numFmtId="3" fontId="66" fillId="37" borderId="17" xfId="1" applyNumberFormat="1" applyFont="1" applyFill="1" applyBorder="1" applyAlignment="1">
      <alignment horizontal="center" vertical="center" wrapText="1"/>
    </xf>
    <xf numFmtId="3" fontId="66" fillId="37" borderId="14" xfId="1" applyNumberFormat="1" applyFont="1" applyFill="1" applyBorder="1" applyAlignment="1">
      <alignment horizontal="center" vertical="center" wrapText="1"/>
    </xf>
    <xf numFmtId="3" fontId="66" fillId="37" borderId="15" xfId="1" applyNumberFormat="1" applyFont="1" applyFill="1" applyBorder="1" applyAlignment="1">
      <alignment horizontal="center" vertical="center" wrapText="1"/>
    </xf>
    <xf numFmtId="3" fontId="66" fillId="37" borderId="16" xfId="1" applyNumberFormat="1" applyFont="1" applyFill="1" applyBorder="1" applyAlignment="1">
      <alignment horizontal="center" vertical="center" wrapText="1"/>
    </xf>
    <xf numFmtId="3" fontId="66" fillId="37" borderId="13" xfId="1" quotePrefix="1" applyNumberFormat="1" applyFont="1" applyFill="1" applyBorder="1" applyAlignment="1">
      <alignment horizontal="center" vertical="center" wrapText="1"/>
    </xf>
    <xf numFmtId="3" fontId="66" fillId="37" borderId="13" xfId="1" applyNumberFormat="1" applyFont="1" applyFill="1" applyBorder="1" applyAlignment="1">
      <alignment horizontal="center" vertical="center" wrapText="1"/>
    </xf>
    <xf numFmtId="0" fontId="66" fillId="0" borderId="32" xfId="1" applyFont="1" applyFill="1" applyBorder="1" applyAlignment="1">
      <alignment horizontal="center" vertical="center"/>
    </xf>
    <xf numFmtId="0" fontId="66" fillId="0" borderId="28" xfId="1" applyFont="1" applyFill="1" applyBorder="1" applyAlignment="1">
      <alignment horizontal="center" vertical="center"/>
    </xf>
    <xf numFmtId="0" fontId="66" fillId="0" borderId="22" xfId="1" applyFont="1" applyFill="1" applyBorder="1" applyAlignment="1">
      <alignment horizontal="center" vertical="center"/>
    </xf>
    <xf numFmtId="0" fontId="66" fillId="0" borderId="31" xfId="1" quotePrefix="1" applyFont="1" applyFill="1" applyBorder="1" applyAlignment="1">
      <alignment horizontal="center" vertical="center"/>
    </xf>
    <xf numFmtId="0" fontId="66" fillId="0" borderId="27" xfId="1" quotePrefix="1" applyFont="1" applyFill="1" applyBorder="1" applyAlignment="1">
      <alignment horizontal="center" vertical="center"/>
    </xf>
    <xf numFmtId="0" fontId="66" fillId="0" borderId="25" xfId="1" quotePrefix="1" applyFont="1" applyFill="1" applyBorder="1" applyAlignment="1">
      <alignment horizontal="center" vertical="center"/>
    </xf>
    <xf numFmtId="0" fontId="66" fillId="0" borderId="30" xfId="1" applyFont="1" applyFill="1" applyBorder="1" applyAlignment="1">
      <alignment horizontal="center" vertical="center" wrapText="1"/>
    </xf>
    <xf numFmtId="0" fontId="66" fillId="0" borderId="0" xfId="1" applyFont="1" applyFill="1" applyBorder="1" applyAlignment="1">
      <alignment horizontal="center" vertical="center" wrapText="1"/>
    </xf>
    <xf numFmtId="0" fontId="66" fillId="0" borderId="24" xfId="1" applyFont="1" applyFill="1" applyBorder="1" applyAlignment="1">
      <alignment horizontal="center" vertical="center" wrapText="1"/>
    </xf>
    <xf numFmtId="0" fontId="66" fillId="0" borderId="29" xfId="1" applyFont="1" applyFill="1" applyBorder="1" applyAlignment="1">
      <alignment horizontal="center" vertical="center" wrapText="1"/>
    </xf>
    <xf numFmtId="0" fontId="66" fillId="0" borderId="26" xfId="1" applyFont="1" applyFill="1" applyBorder="1" applyAlignment="1">
      <alignment horizontal="center" vertical="center" wrapText="1"/>
    </xf>
    <xf numFmtId="0" fontId="66" fillId="0" borderId="23" xfId="1" applyFont="1" applyFill="1" applyBorder="1" applyAlignment="1">
      <alignment horizontal="center" vertical="center" wrapText="1"/>
    </xf>
    <xf numFmtId="3" fontId="66" fillId="0" borderId="12" xfId="1" applyNumberFormat="1" applyFont="1" applyFill="1" applyBorder="1" applyAlignment="1">
      <alignment horizontal="center" vertical="center" wrapText="1"/>
    </xf>
    <xf numFmtId="3" fontId="66" fillId="0" borderId="17" xfId="1" applyNumberFormat="1" applyFont="1" applyFill="1" applyBorder="1" applyAlignment="1">
      <alignment horizontal="center" vertical="center" wrapText="1"/>
    </xf>
    <xf numFmtId="3" fontId="66" fillId="0" borderId="15" xfId="1" applyNumberFormat="1" applyFont="1" applyFill="1" applyBorder="1" applyAlignment="1">
      <alignment horizontal="center" vertical="center" wrapText="1"/>
    </xf>
    <xf numFmtId="3" fontId="66" fillId="0" borderId="16" xfId="1" applyNumberFormat="1" applyFont="1" applyFill="1" applyBorder="1" applyAlignment="1">
      <alignment horizontal="center" vertical="center" wrapText="1"/>
    </xf>
    <xf numFmtId="3" fontId="66" fillId="0" borderId="13" xfId="1" quotePrefix="1" applyNumberFormat="1" applyFont="1" applyFill="1" applyBorder="1" applyAlignment="1">
      <alignment horizontal="center" vertical="center" wrapText="1"/>
    </xf>
    <xf numFmtId="3" fontId="66" fillId="0" borderId="13" xfId="1" applyNumberFormat="1" applyFont="1" applyFill="1" applyBorder="1" applyAlignment="1">
      <alignment horizontal="center" vertical="center" wrapText="1"/>
    </xf>
    <xf numFmtId="0" fontId="66" fillId="37" borderId="32" xfId="1" applyFont="1" applyFill="1" applyBorder="1" applyAlignment="1">
      <alignment horizontal="center" vertical="center"/>
    </xf>
    <xf numFmtId="0" fontId="66" fillId="37" borderId="28" xfId="1" applyFont="1" applyFill="1" applyBorder="1" applyAlignment="1">
      <alignment horizontal="center" vertical="center"/>
    </xf>
    <xf numFmtId="0" fontId="66" fillId="37" borderId="22" xfId="1" applyFont="1" applyFill="1" applyBorder="1" applyAlignment="1">
      <alignment horizontal="center" vertical="center"/>
    </xf>
    <xf numFmtId="0" fontId="66" fillId="37" borderId="31" xfId="1" quotePrefix="1" applyFont="1" applyFill="1" applyBorder="1" applyAlignment="1">
      <alignment horizontal="center" vertical="center"/>
    </xf>
    <xf numFmtId="0" fontId="66" fillId="37" borderId="27" xfId="1" quotePrefix="1" applyFont="1" applyFill="1" applyBorder="1" applyAlignment="1">
      <alignment horizontal="center" vertical="center"/>
    </xf>
    <xf numFmtId="0" fontId="66" fillId="37" borderId="25" xfId="1" quotePrefix="1" applyFont="1" applyFill="1" applyBorder="1" applyAlignment="1">
      <alignment horizontal="center" vertical="center"/>
    </xf>
    <xf numFmtId="0" fontId="66" fillId="37" borderId="30" xfId="1" applyFont="1" applyFill="1" applyBorder="1" applyAlignment="1">
      <alignment horizontal="center" vertical="center" wrapText="1"/>
    </xf>
    <xf numFmtId="0" fontId="66" fillId="37" borderId="0" xfId="1" applyFont="1" applyFill="1" applyBorder="1" applyAlignment="1">
      <alignment horizontal="center" vertical="center" wrapText="1"/>
    </xf>
    <xf numFmtId="0" fontId="66" fillId="37" borderId="24" xfId="1" applyFont="1" applyFill="1" applyBorder="1" applyAlignment="1">
      <alignment horizontal="center" vertical="center" wrapText="1"/>
    </xf>
    <xf numFmtId="0" fontId="66" fillId="37" borderId="29" xfId="1" applyFont="1" applyFill="1" applyBorder="1" applyAlignment="1">
      <alignment horizontal="center" vertical="center" wrapText="1"/>
    </xf>
    <xf numFmtId="0" fontId="66" fillId="37" borderId="26" xfId="1" applyFont="1" applyFill="1" applyBorder="1" applyAlignment="1">
      <alignment horizontal="center" vertical="center" wrapText="1"/>
    </xf>
    <xf numFmtId="0" fontId="66" fillId="37" borderId="23" xfId="1" applyFont="1" applyFill="1" applyBorder="1" applyAlignment="1">
      <alignment horizontal="center" vertical="center" wrapText="1"/>
    </xf>
    <xf numFmtId="3" fontId="66" fillId="37" borderId="12" xfId="1" quotePrefix="1" applyNumberFormat="1" applyFont="1" applyFill="1" applyBorder="1" applyAlignment="1">
      <alignment horizontal="center" vertical="center" wrapText="1"/>
    </xf>
    <xf numFmtId="3" fontId="66" fillId="37" borderId="17" xfId="1" quotePrefix="1" applyNumberFormat="1" applyFont="1" applyFill="1" applyBorder="1" applyAlignment="1">
      <alignment horizontal="center" vertical="center" wrapText="1"/>
    </xf>
    <xf numFmtId="3" fontId="66" fillId="37" borderId="14" xfId="1" quotePrefix="1" applyNumberFormat="1" applyFont="1" applyFill="1" applyBorder="1" applyAlignment="1">
      <alignment horizontal="center" vertical="center" wrapText="1"/>
    </xf>
    <xf numFmtId="3" fontId="66" fillId="37" borderId="15" xfId="1" quotePrefix="1" applyNumberFormat="1" applyFont="1" applyFill="1" applyBorder="1" applyAlignment="1">
      <alignment horizontal="center" vertical="center" wrapText="1"/>
    </xf>
    <xf numFmtId="3" fontId="66" fillId="37" borderId="16" xfId="1" quotePrefix="1" applyNumberFormat="1" applyFont="1" applyFill="1" applyBorder="1" applyAlignment="1">
      <alignment horizontal="center" vertical="center" wrapText="1"/>
    </xf>
    <xf numFmtId="0" fontId="66" fillId="0" borderId="30" xfId="1" quotePrefix="1" applyFont="1" applyFill="1" applyBorder="1" applyAlignment="1">
      <alignment horizontal="center" vertical="center" wrapText="1"/>
    </xf>
    <xf numFmtId="3" fontId="66" fillId="0" borderId="12" xfId="1" quotePrefix="1" applyNumberFormat="1" applyFont="1" applyFill="1" applyBorder="1" applyAlignment="1">
      <alignment horizontal="center" vertical="center" wrapText="1"/>
    </xf>
    <xf numFmtId="3" fontId="66" fillId="0" borderId="17" xfId="1" quotePrefix="1" applyNumberFormat="1" applyFont="1" applyFill="1" applyBorder="1" applyAlignment="1">
      <alignment horizontal="center" vertical="center" wrapText="1"/>
    </xf>
    <xf numFmtId="3" fontId="66" fillId="0" borderId="14" xfId="1" quotePrefix="1" applyNumberFormat="1" applyFont="1" applyFill="1" applyBorder="1" applyAlignment="1">
      <alignment horizontal="center" vertical="center" wrapText="1"/>
    </xf>
    <xf numFmtId="3" fontId="66" fillId="0" borderId="15" xfId="1" quotePrefix="1" applyNumberFormat="1" applyFont="1" applyFill="1" applyBorder="1" applyAlignment="1">
      <alignment horizontal="center" vertical="center" wrapText="1"/>
    </xf>
    <xf numFmtId="3" fontId="66" fillId="0" borderId="16" xfId="1" quotePrefix="1" applyNumberFormat="1" applyFont="1" applyFill="1" applyBorder="1" applyAlignment="1">
      <alignment horizontal="center" vertical="center" wrapText="1"/>
    </xf>
    <xf numFmtId="0" fontId="66" fillId="0" borderId="11" xfId="1" applyFont="1" applyFill="1" applyBorder="1" applyAlignment="1">
      <alignment horizontal="center" vertical="center"/>
    </xf>
    <xf numFmtId="0" fontId="66" fillId="0" borderId="16" xfId="1" quotePrefix="1" applyFont="1" applyFill="1" applyBorder="1" applyAlignment="1">
      <alignment horizontal="center" vertical="center"/>
    </xf>
    <xf numFmtId="0" fontId="66" fillId="0" borderId="15" xfId="1" quotePrefix="1" applyFont="1" applyFill="1" applyBorder="1" applyAlignment="1">
      <alignment horizontal="center" vertical="center" wrapText="1"/>
    </xf>
    <xf numFmtId="0" fontId="66" fillId="0" borderId="15" xfId="1" applyFont="1" applyFill="1" applyBorder="1" applyAlignment="1">
      <alignment horizontal="center" vertical="center" wrapText="1"/>
    </xf>
    <xf numFmtId="0" fontId="66" fillId="0" borderId="14" xfId="1" applyFont="1" applyFill="1" applyBorder="1" applyAlignment="1">
      <alignment horizontal="center" vertical="center" wrapText="1"/>
    </xf>
    <xf numFmtId="0" fontId="66" fillId="0" borderId="31" xfId="1" applyFont="1" applyFill="1" applyBorder="1" applyAlignment="1">
      <alignment horizontal="center" vertical="center" wrapText="1"/>
    </xf>
    <xf numFmtId="0" fontId="66" fillId="0" borderId="27" xfId="1" applyFont="1" applyFill="1" applyBorder="1" applyAlignment="1">
      <alignment horizontal="center" vertical="center" wrapText="1"/>
    </xf>
    <xf numFmtId="0" fontId="66" fillId="0" borderId="25" xfId="1" applyFont="1" applyFill="1" applyBorder="1" applyAlignment="1">
      <alignment horizontal="center" vertical="center" wrapText="1"/>
    </xf>
    <xf numFmtId="0" fontId="65" fillId="35" borderId="19" xfId="1" applyFont="1" applyFill="1" applyBorder="1" applyAlignment="1">
      <alignment horizontal="center" vertical="center" wrapText="1"/>
    </xf>
    <xf numFmtId="0" fontId="65" fillId="35" borderId="13" xfId="1" applyFont="1" applyFill="1" applyBorder="1" applyAlignment="1">
      <alignment horizontal="center" vertical="center" wrapText="1"/>
    </xf>
    <xf numFmtId="0" fontId="65" fillId="35" borderId="18" xfId="1" applyFont="1" applyFill="1" applyBorder="1" applyAlignment="1">
      <alignment horizontal="center" vertical="center" wrapText="1"/>
    </xf>
    <xf numFmtId="4" fontId="66" fillId="37" borderId="12" xfId="1" applyNumberFormat="1" applyFont="1" applyFill="1" applyBorder="1" applyAlignment="1">
      <alignment horizontal="center" vertical="center" wrapText="1"/>
    </xf>
    <xf numFmtId="4" fontId="66" fillId="37" borderId="17" xfId="1" applyNumberFormat="1" applyFont="1" applyFill="1" applyBorder="1" applyAlignment="1">
      <alignment horizontal="center" vertical="center" wrapText="1"/>
    </xf>
    <xf numFmtId="4" fontId="66" fillId="37" borderId="13" xfId="1" quotePrefix="1" applyNumberFormat="1" applyFont="1" applyFill="1" applyBorder="1" applyAlignment="1">
      <alignment horizontal="center" vertical="center" wrapText="1"/>
    </xf>
    <xf numFmtId="0" fontId="66" fillId="37" borderId="16" xfId="1" applyFont="1" applyFill="1" applyBorder="1" applyAlignment="1">
      <alignment horizontal="center" vertical="center"/>
    </xf>
    <xf numFmtId="2" fontId="66" fillId="37" borderId="12" xfId="1" quotePrefix="1" applyNumberFormat="1" applyFont="1" applyFill="1" applyBorder="1" applyAlignment="1">
      <alignment horizontal="center" vertical="center" wrapText="1"/>
    </xf>
    <xf numFmtId="2" fontId="66" fillId="37" borderId="17" xfId="1" quotePrefix="1" applyNumberFormat="1" applyFont="1" applyFill="1" applyBorder="1" applyAlignment="1">
      <alignment horizontal="center" vertical="center" wrapText="1"/>
    </xf>
    <xf numFmtId="4" fontId="66" fillId="37" borderId="12" xfId="1" quotePrefix="1" applyNumberFormat="1" applyFont="1" applyFill="1" applyBorder="1" applyAlignment="1">
      <alignment horizontal="center" vertical="center" wrapText="1"/>
    </xf>
    <xf numFmtId="4" fontId="66" fillId="37" borderId="17" xfId="1" quotePrefix="1" applyNumberFormat="1" applyFont="1" applyFill="1" applyBorder="1" applyAlignment="1">
      <alignment horizontal="center" vertical="center" wrapText="1"/>
    </xf>
    <xf numFmtId="4" fontId="66" fillId="0" borderId="13" xfId="1" quotePrefix="1" applyNumberFormat="1" applyFont="1" applyFill="1" applyBorder="1" applyAlignment="1">
      <alignment horizontal="center" vertical="center" wrapText="1"/>
    </xf>
    <xf numFmtId="4" fontId="66" fillId="0" borderId="12" xfId="1" quotePrefix="1" applyNumberFormat="1" applyFont="1" applyFill="1" applyBorder="1" applyAlignment="1">
      <alignment horizontal="center" vertical="center" wrapText="1"/>
    </xf>
    <xf numFmtId="4" fontId="66" fillId="0" borderId="17" xfId="1" quotePrefix="1" applyNumberFormat="1" applyFont="1" applyFill="1" applyBorder="1" applyAlignment="1">
      <alignment horizontal="center" vertical="center" wrapText="1"/>
    </xf>
    <xf numFmtId="0" fontId="65" fillId="36" borderId="19" xfId="1" applyFont="1" applyFill="1" applyBorder="1" applyAlignment="1">
      <alignment horizontal="center" vertical="center"/>
    </xf>
    <xf numFmtId="0" fontId="65" fillId="36" borderId="13" xfId="1" applyFont="1" applyFill="1" applyBorder="1" applyAlignment="1">
      <alignment horizontal="center" vertical="center"/>
    </xf>
    <xf numFmtId="0" fontId="65" fillId="36" borderId="18" xfId="1" applyFont="1" applyFill="1" applyBorder="1" applyAlignment="1">
      <alignment horizontal="center" vertical="center"/>
    </xf>
    <xf numFmtId="0" fontId="65" fillId="35" borderId="19" xfId="1" applyFont="1" applyFill="1" applyBorder="1" applyAlignment="1">
      <alignment horizontal="center" vertical="center"/>
    </xf>
    <xf numFmtId="0" fontId="65" fillId="35" borderId="13" xfId="1" applyFont="1" applyFill="1" applyBorder="1" applyAlignment="1">
      <alignment horizontal="center" vertical="center"/>
    </xf>
    <xf numFmtId="0" fontId="65" fillId="35" borderId="18" xfId="1" applyFont="1" applyFill="1" applyBorder="1" applyAlignment="1">
      <alignment horizontal="center" vertical="center"/>
    </xf>
    <xf numFmtId="0" fontId="66" fillId="37" borderId="20" xfId="1" applyFont="1" applyFill="1" applyBorder="1" applyAlignment="1">
      <alignment horizontal="center" vertical="center" wrapText="1"/>
    </xf>
    <xf numFmtId="0" fontId="66" fillId="37" borderId="21" xfId="1" applyFont="1" applyFill="1" applyBorder="1" applyAlignment="1">
      <alignment horizontal="center" vertical="center" wrapText="1"/>
    </xf>
    <xf numFmtId="3" fontId="66" fillId="37" borderId="20" xfId="1" applyNumberFormat="1" applyFont="1" applyFill="1" applyBorder="1" applyAlignment="1">
      <alignment horizontal="center" vertical="center" wrapText="1"/>
    </xf>
    <xf numFmtId="3" fontId="66" fillId="37" borderId="21" xfId="1" applyNumberFormat="1" applyFont="1" applyFill="1" applyBorder="1" applyAlignment="1">
      <alignment horizontal="center" vertical="center" wrapText="1"/>
    </xf>
    <xf numFmtId="3" fontId="66" fillId="37" borderId="20" xfId="1" quotePrefix="1" applyNumberFormat="1" applyFont="1" applyFill="1" applyBorder="1" applyAlignment="1">
      <alignment horizontal="center" vertical="center" wrapText="1"/>
    </xf>
    <xf numFmtId="0" fontId="66" fillId="0" borderId="12" xfId="1" applyFont="1" applyFill="1" applyBorder="1" applyAlignment="1">
      <alignment horizontal="center" vertical="center" wrapText="1"/>
    </xf>
    <xf numFmtId="0" fontId="66" fillId="0" borderId="17" xfId="1" applyFont="1" applyFill="1" applyBorder="1" applyAlignment="1">
      <alignment horizontal="center" vertical="center" wrapText="1"/>
    </xf>
    <xf numFmtId="0" fontId="66" fillId="0" borderId="12" xfId="1" quotePrefix="1" applyFont="1" applyFill="1" applyBorder="1" applyAlignment="1">
      <alignment horizontal="center" vertical="center" wrapText="1"/>
    </xf>
    <xf numFmtId="0" fontId="66" fillId="0" borderId="17" xfId="1" quotePrefix="1" applyFont="1" applyFill="1" applyBorder="1" applyAlignment="1">
      <alignment horizontal="center" vertical="center" wrapText="1"/>
    </xf>
    <xf numFmtId="0" fontId="66" fillId="37" borderId="25" xfId="1" applyFont="1" applyFill="1" applyBorder="1" applyAlignment="1">
      <alignment horizontal="center" vertical="center"/>
    </xf>
    <xf numFmtId="4" fontId="66" fillId="37" borderId="20" xfId="1" applyNumberFormat="1" applyFont="1" applyFill="1" applyBorder="1" applyAlignment="1">
      <alignment horizontal="center" vertical="center" wrapText="1"/>
    </xf>
    <xf numFmtId="4" fontId="66" fillId="37" borderId="21" xfId="1" applyNumberFormat="1" applyFont="1" applyFill="1" applyBorder="1" applyAlignment="1">
      <alignment horizontal="center" vertical="center" wrapText="1"/>
    </xf>
    <xf numFmtId="4" fontId="66" fillId="37" borderId="20" xfId="1" quotePrefix="1" applyNumberFormat="1" applyFont="1" applyFill="1" applyBorder="1" applyAlignment="1">
      <alignment horizontal="center" vertical="center" wrapText="1"/>
    </xf>
    <xf numFmtId="4" fontId="66" fillId="0" borderId="13" xfId="1" applyNumberFormat="1" applyFont="1" applyFill="1" applyBorder="1" applyAlignment="1">
      <alignment horizontal="center" vertical="center"/>
    </xf>
    <xf numFmtId="4" fontId="66" fillId="37" borderId="13" xfId="1" applyNumberFormat="1" applyFont="1" applyFill="1" applyBorder="1" applyAlignment="1">
      <alignment horizontal="center" vertical="center" wrapText="1"/>
    </xf>
    <xf numFmtId="0" fontId="65" fillId="35" borderId="14" xfId="1" applyFont="1" applyFill="1" applyBorder="1" applyAlignment="1">
      <alignment horizontal="center"/>
    </xf>
    <xf numFmtId="0" fontId="65" fillId="35" borderId="15" xfId="1" applyFont="1" applyFill="1" applyBorder="1" applyAlignment="1">
      <alignment horizontal="center"/>
    </xf>
    <xf numFmtId="0" fontId="65" fillId="35" borderId="16" xfId="1" applyFont="1" applyFill="1" applyBorder="1" applyAlignment="1">
      <alignment horizontal="center"/>
    </xf>
    <xf numFmtId="0" fontId="66" fillId="0" borderId="16" xfId="1" applyFont="1" applyFill="1" applyBorder="1" applyAlignment="1">
      <alignment horizontal="center" vertical="center" wrapText="1"/>
    </xf>
    <xf numFmtId="0" fontId="66" fillId="0" borderId="0" xfId="1" applyFont="1" applyBorder="1" applyAlignment="1">
      <alignment horizontal="left" vertical="center" wrapText="1"/>
    </xf>
    <xf numFmtId="0" fontId="66" fillId="0" borderId="0" xfId="1" applyFont="1" applyBorder="1" applyAlignment="1">
      <alignment horizontal="left" wrapText="1"/>
    </xf>
  </cellXfs>
  <cellStyles count="811">
    <cellStyle name="20% - Accent1" xfId="49"/>
    <cellStyle name="20% - Accent2" xfId="50"/>
    <cellStyle name="20% - Accent3" xfId="51"/>
    <cellStyle name="20% - Accent4" xfId="52"/>
    <cellStyle name="20% - Accent5" xfId="53"/>
    <cellStyle name="20% - Accent6" xfId="54"/>
    <cellStyle name="20% - akcent 1" xfId="723" builtinId="30" customBuiltin="1"/>
    <cellStyle name="20% - akcent 1 2" xfId="2"/>
    <cellStyle name="20% - akcent 1 2 10" xfId="746"/>
    <cellStyle name="20% - akcent 1 2 11" xfId="797"/>
    <cellStyle name="20% - akcent 1 2 2" xfId="55"/>
    <cellStyle name="20% - akcent 1 2 2 2" xfId="56"/>
    <cellStyle name="20% - akcent 1 2 2 2 2" xfId="57"/>
    <cellStyle name="20% - akcent 1 2 2 2 3" xfId="58"/>
    <cellStyle name="20% - akcent 1 2 2 3" xfId="59"/>
    <cellStyle name="20% - akcent 1 2 2 4" xfId="60"/>
    <cellStyle name="20% - akcent 1 2 2 5" xfId="783"/>
    <cellStyle name="20% - akcent 1 2 3" xfId="61"/>
    <cellStyle name="20% - akcent 1 2 3 2" xfId="62"/>
    <cellStyle name="20% - akcent 1 2 3 2 2" xfId="63"/>
    <cellStyle name="20% - akcent 1 2 3 2 3" xfId="64"/>
    <cellStyle name="20% - akcent 1 2 3 3" xfId="65"/>
    <cellStyle name="20% - akcent 1 2 3 4" xfId="66"/>
    <cellStyle name="20% - akcent 1 2 4" xfId="67"/>
    <cellStyle name="20% - akcent 1 2 5" xfId="68"/>
    <cellStyle name="20% - akcent 1 2 5 2" xfId="69"/>
    <cellStyle name="20% - akcent 1 2 5 2 2" xfId="70"/>
    <cellStyle name="20% - akcent 1 2 5 2 3" xfId="71"/>
    <cellStyle name="20% - akcent 1 2 5 3" xfId="72"/>
    <cellStyle name="20% - akcent 1 2 5 4" xfId="73"/>
    <cellStyle name="20% - akcent 1 2 6" xfId="74"/>
    <cellStyle name="20% - akcent 1 2 6 2" xfId="75"/>
    <cellStyle name="20% - akcent 1 2 6 2 2" xfId="76"/>
    <cellStyle name="20% - akcent 1 2 6 2 3" xfId="77"/>
    <cellStyle name="20% - akcent 1 2 6 3" xfId="78"/>
    <cellStyle name="20% - akcent 1 2 6 4" xfId="79"/>
    <cellStyle name="20% - akcent 1 2 7" xfId="80"/>
    <cellStyle name="20% - akcent 1 2 7 2" xfId="81"/>
    <cellStyle name="20% - akcent 1 2 7 3" xfId="82"/>
    <cellStyle name="20% - akcent 1 2 8" xfId="83"/>
    <cellStyle name="20% - akcent 1 2 9" xfId="84"/>
    <cellStyle name="20% - akcent 1 3" xfId="85"/>
    <cellStyle name="20% - akcent 1 3 2" xfId="86"/>
    <cellStyle name="20% - akcent 1 3 3" xfId="766"/>
    <cellStyle name="20% - akcent 1 4" xfId="87"/>
    <cellStyle name="20% - akcent 1 5" xfId="88"/>
    <cellStyle name="20% - akcent 2" xfId="727" builtinId="34" customBuiltin="1"/>
    <cellStyle name="20% - akcent 2 2" xfId="3"/>
    <cellStyle name="20% - akcent 2 2 10" xfId="747"/>
    <cellStyle name="20% - akcent 2 2 11" xfId="798"/>
    <cellStyle name="20% - akcent 2 2 2" xfId="89"/>
    <cellStyle name="20% - akcent 2 2 2 2" xfId="90"/>
    <cellStyle name="20% - akcent 2 2 2 2 2" xfId="91"/>
    <cellStyle name="20% - akcent 2 2 2 2 3" xfId="92"/>
    <cellStyle name="20% - akcent 2 2 2 3" xfId="93"/>
    <cellStyle name="20% - akcent 2 2 2 4" xfId="94"/>
    <cellStyle name="20% - akcent 2 2 2 5" xfId="787"/>
    <cellStyle name="20% - akcent 2 2 3" xfId="95"/>
    <cellStyle name="20% - akcent 2 2 3 2" xfId="96"/>
    <cellStyle name="20% - akcent 2 2 3 2 2" xfId="97"/>
    <cellStyle name="20% - akcent 2 2 3 2 3" xfId="98"/>
    <cellStyle name="20% - akcent 2 2 3 3" xfId="99"/>
    <cellStyle name="20% - akcent 2 2 3 4" xfId="100"/>
    <cellStyle name="20% - akcent 2 2 4" xfId="101"/>
    <cellStyle name="20% - akcent 2 2 5" xfId="102"/>
    <cellStyle name="20% - akcent 2 2 5 2" xfId="103"/>
    <cellStyle name="20% - akcent 2 2 5 2 2" xfId="104"/>
    <cellStyle name="20% - akcent 2 2 5 2 3" xfId="105"/>
    <cellStyle name="20% - akcent 2 2 5 3" xfId="106"/>
    <cellStyle name="20% - akcent 2 2 5 4" xfId="107"/>
    <cellStyle name="20% - akcent 2 2 6" xfId="108"/>
    <cellStyle name="20% - akcent 2 2 6 2" xfId="109"/>
    <cellStyle name="20% - akcent 2 2 6 2 2" xfId="110"/>
    <cellStyle name="20% - akcent 2 2 6 2 3" xfId="111"/>
    <cellStyle name="20% - akcent 2 2 6 3" xfId="112"/>
    <cellStyle name="20% - akcent 2 2 6 4" xfId="113"/>
    <cellStyle name="20% - akcent 2 2 7" xfId="114"/>
    <cellStyle name="20% - akcent 2 2 7 2" xfId="115"/>
    <cellStyle name="20% - akcent 2 2 7 3" xfId="116"/>
    <cellStyle name="20% - akcent 2 2 8" xfId="117"/>
    <cellStyle name="20% - akcent 2 2 9" xfId="118"/>
    <cellStyle name="20% - akcent 2 3" xfId="119"/>
    <cellStyle name="20% - akcent 2 3 2" xfId="120"/>
    <cellStyle name="20% - akcent 2 3 3" xfId="768"/>
    <cellStyle name="20% - akcent 2 4" xfId="121"/>
    <cellStyle name="20% - akcent 2 5" xfId="122"/>
    <cellStyle name="20% - akcent 3" xfId="731" builtinId="38" customBuiltin="1"/>
    <cellStyle name="20% - akcent 3 2" xfId="4"/>
    <cellStyle name="20% - akcent 3 2 10" xfId="748"/>
    <cellStyle name="20% - akcent 3 2 11" xfId="799"/>
    <cellStyle name="20% - akcent 3 2 2" xfId="123"/>
    <cellStyle name="20% - akcent 3 2 2 2" xfId="124"/>
    <cellStyle name="20% - akcent 3 2 2 2 2" xfId="125"/>
    <cellStyle name="20% - akcent 3 2 2 2 3" xfId="126"/>
    <cellStyle name="20% - akcent 3 2 2 3" xfId="127"/>
    <cellStyle name="20% - akcent 3 2 2 4" xfId="128"/>
    <cellStyle name="20% - akcent 3 2 2 5" xfId="790"/>
    <cellStyle name="20% - akcent 3 2 3" xfId="129"/>
    <cellStyle name="20% - akcent 3 2 3 2" xfId="130"/>
    <cellStyle name="20% - akcent 3 2 3 2 2" xfId="131"/>
    <cellStyle name="20% - akcent 3 2 3 2 3" xfId="132"/>
    <cellStyle name="20% - akcent 3 2 3 3" xfId="133"/>
    <cellStyle name="20% - akcent 3 2 3 4" xfId="134"/>
    <cellStyle name="20% - akcent 3 2 4" xfId="135"/>
    <cellStyle name="20% - akcent 3 2 5" xfId="136"/>
    <cellStyle name="20% - akcent 3 2 5 2" xfId="137"/>
    <cellStyle name="20% - akcent 3 2 5 2 2" xfId="138"/>
    <cellStyle name="20% - akcent 3 2 5 2 3" xfId="139"/>
    <cellStyle name="20% - akcent 3 2 5 3" xfId="140"/>
    <cellStyle name="20% - akcent 3 2 5 4" xfId="141"/>
    <cellStyle name="20% - akcent 3 2 6" xfId="142"/>
    <cellStyle name="20% - akcent 3 2 6 2" xfId="143"/>
    <cellStyle name="20% - akcent 3 2 6 2 2" xfId="144"/>
    <cellStyle name="20% - akcent 3 2 6 2 3" xfId="145"/>
    <cellStyle name="20% - akcent 3 2 6 3" xfId="146"/>
    <cellStyle name="20% - akcent 3 2 6 4" xfId="147"/>
    <cellStyle name="20% - akcent 3 2 7" xfId="148"/>
    <cellStyle name="20% - akcent 3 2 7 2" xfId="149"/>
    <cellStyle name="20% - akcent 3 2 7 3" xfId="150"/>
    <cellStyle name="20% - akcent 3 2 8" xfId="151"/>
    <cellStyle name="20% - akcent 3 2 9" xfId="152"/>
    <cellStyle name="20% - akcent 3 3" xfId="153"/>
    <cellStyle name="20% - akcent 3 3 2" xfId="154"/>
    <cellStyle name="20% - akcent 3 3 3" xfId="770"/>
    <cellStyle name="20% - akcent 3 4" xfId="155"/>
    <cellStyle name="20% - akcent 3 5" xfId="156"/>
    <cellStyle name="20% - akcent 4" xfId="735" builtinId="42" customBuiltin="1"/>
    <cellStyle name="20% - akcent 4 2" xfId="5"/>
    <cellStyle name="20% - akcent 4 2 10" xfId="749"/>
    <cellStyle name="20% - akcent 4 2 11" xfId="800"/>
    <cellStyle name="20% - akcent 4 2 2" xfId="157"/>
    <cellStyle name="20% - akcent 4 2 2 2" xfId="158"/>
    <cellStyle name="20% - akcent 4 2 2 2 2" xfId="159"/>
    <cellStyle name="20% - akcent 4 2 2 2 3" xfId="160"/>
    <cellStyle name="20% - akcent 4 2 2 3" xfId="161"/>
    <cellStyle name="20% - akcent 4 2 2 4" xfId="162"/>
    <cellStyle name="20% - akcent 4 2 2 5" xfId="776"/>
    <cellStyle name="20% - akcent 4 2 3" xfId="163"/>
    <cellStyle name="20% - akcent 4 2 3 2" xfId="164"/>
    <cellStyle name="20% - akcent 4 2 3 2 2" xfId="165"/>
    <cellStyle name="20% - akcent 4 2 3 2 3" xfId="166"/>
    <cellStyle name="20% - akcent 4 2 3 3" xfId="167"/>
    <cellStyle name="20% - akcent 4 2 3 4" xfId="168"/>
    <cellStyle name="20% - akcent 4 2 4" xfId="169"/>
    <cellStyle name="20% - akcent 4 2 5" xfId="170"/>
    <cellStyle name="20% - akcent 4 2 5 2" xfId="171"/>
    <cellStyle name="20% - akcent 4 2 5 2 2" xfId="172"/>
    <cellStyle name="20% - akcent 4 2 5 2 3" xfId="173"/>
    <cellStyle name="20% - akcent 4 2 5 3" xfId="174"/>
    <cellStyle name="20% - akcent 4 2 5 4" xfId="175"/>
    <cellStyle name="20% - akcent 4 2 6" xfId="176"/>
    <cellStyle name="20% - akcent 4 2 6 2" xfId="177"/>
    <cellStyle name="20% - akcent 4 2 6 2 2" xfId="178"/>
    <cellStyle name="20% - akcent 4 2 6 2 3" xfId="179"/>
    <cellStyle name="20% - akcent 4 2 6 3" xfId="180"/>
    <cellStyle name="20% - akcent 4 2 6 4" xfId="181"/>
    <cellStyle name="20% - akcent 4 2 7" xfId="182"/>
    <cellStyle name="20% - akcent 4 2 7 2" xfId="183"/>
    <cellStyle name="20% - akcent 4 2 7 3" xfId="184"/>
    <cellStyle name="20% - akcent 4 2 8" xfId="185"/>
    <cellStyle name="20% - akcent 4 2 9" xfId="186"/>
    <cellStyle name="20% - akcent 4 3" xfId="187"/>
    <cellStyle name="20% - akcent 4 3 2" xfId="188"/>
    <cellStyle name="20% - akcent 4 3 3" xfId="772"/>
    <cellStyle name="20% - akcent 4 4" xfId="189"/>
    <cellStyle name="20% - akcent 4 5" xfId="190"/>
    <cellStyle name="20% - akcent 5" xfId="739" builtinId="46" customBuiltin="1"/>
    <cellStyle name="20% - akcent 5 2" xfId="6"/>
    <cellStyle name="20% - akcent 5 2 10" xfId="750"/>
    <cellStyle name="20% - akcent 5 2 11" xfId="801"/>
    <cellStyle name="20% - akcent 5 2 2" xfId="191"/>
    <cellStyle name="20% - akcent 5 2 2 2" xfId="192"/>
    <cellStyle name="20% - akcent 5 2 2 2 2" xfId="193"/>
    <cellStyle name="20% - akcent 5 2 2 2 3" xfId="194"/>
    <cellStyle name="20% - akcent 5 2 2 3" xfId="195"/>
    <cellStyle name="20% - akcent 5 2 2 4" xfId="196"/>
    <cellStyle name="20% - akcent 5 2 2 5" xfId="791"/>
    <cellStyle name="20% - akcent 5 2 3" xfId="197"/>
    <cellStyle name="20% - akcent 5 2 3 2" xfId="198"/>
    <cellStyle name="20% - akcent 5 2 3 2 2" xfId="199"/>
    <cellStyle name="20% - akcent 5 2 3 2 3" xfId="200"/>
    <cellStyle name="20% - akcent 5 2 3 3" xfId="201"/>
    <cellStyle name="20% - akcent 5 2 3 4" xfId="202"/>
    <cellStyle name="20% - akcent 5 2 4" xfId="203"/>
    <cellStyle name="20% - akcent 5 2 5" xfId="204"/>
    <cellStyle name="20% - akcent 5 2 5 2" xfId="205"/>
    <cellStyle name="20% - akcent 5 2 5 2 2" xfId="206"/>
    <cellStyle name="20% - akcent 5 2 5 2 3" xfId="207"/>
    <cellStyle name="20% - akcent 5 2 5 3" xfId="208"/>
    <cellStyle name="20% - akcent 5 2 5 4" xfId="209"/>
    <cellStyle name="20% - akcent 5 2 6" xfId="210"/>
    <cellStyle name="20% - akcent 5 2 6 2" xfId="211"/>
    <cellStyle name="20% - akcent 5 2 6 2 2" xfId="212"/>
    <cellStyle name="20% - akcent 5 2 6 2 3" xfId="213"/>
    <cellStyle name="20% - akcent 5 2 6 3" xfId="214"/>
    <cellStyle name="20% - akcent 5 2 6 4" xfId="215"/>
    <cellStyle name="20% - akcent 5 2 7" xfId="216"/>
    <cellStyle name="20% - akcent 5 2 7 2" xfId="217"/>
    <cellStyle name="20% - akcent 5 2 7 3" xfId="218"/>
    <cellStyle name="20% - akcent 5 2 8" xfId="219"/>
    <cellStyle name="20% - akcent 5 2 9" xfId="220"/>
    <cellStyle name="20% - akcent 5 3" xfId="221"/>
    <cellStyle name="20% - akcent 5 3 2" xfId="222"/>
    <cellStyle name="20% - akcent 5 3 3" xfId="774"/>
    <cellStyle name="20% - akcent 5 4" xfId="223"/>
    <cellStyle name="20% - akcent 5 5" xfId="224"/>
    <cellStyle name="20% - akcent 6" xfId="743" builtinId="50" customBuiltin="1"/>
    <cellStyle name="20% - akcent 6 2" xfId="7"/>
    <cellStyle name="20% - akcent 6 2 10" xfId="751"/>
    <cellStyle name="20% - akcent 6 2 11" xfId="802"/>
    <cellStyle name="20% - akcent 6 2 2" xfId="225"/>
    <cellStyle name="20% - akcent 6 2 2 2" xfId="226"/>
    <cellStyle name="20% - akcent 6 2 2 2 2" xfId="227"/>
    <cellStyle name="20% - akcent 6 2 2 2 3" xfId="228"/>
    <cellStyle name="20% - akcent 6 2 2 3" xfId="229"/>
    <cellStyle name="20% - akcent 6 2 2 4" xfId="230"/>
    <cellStyle name="20% - akcent 6 2 2 5" xfId="788"/>
    <cellStyle name="20% - akcent 6 2 3" xfId="231"/>
    <cellStyle name="20% - akcent 6 2 3 2" xfId="232"/>
    <cellStyle name="20% - akcent 6 2 3 2 2" xfId="233"/>
    <cellStyle name="20% - akcent 6 2 3 2 3" xfId="234"/>
    <cellStyle name="20% - akcent 6 2 3 3" xfId="235"/>
    <cellStyle name="20% - akcent 6 2 3 4" xfId="236"/>
    <cellStyle name="20% - akcent 6 2 4" xfId="237"/>
    <cellStyle name="20% - akcent 6 2 5" xfId="238"/>
    <cellStyle name="20% - akcent 6 2 5 2" xfId="239"/>
    <cellStyle name="20% - akcent 6 2 5 2 2" xfId="240"/>
    <cellStyle name="20% - akcent 6 2 5 2 3" xfId="241"/>
    <cellStyle name="20% - akcent 6 2 5 3" xfId="242"/>
    <cellStyle name="20% - akcent 6 2 5 4" xfId="243"/>
    <cellStyle name="20% - akcent 6 2 6" xfId="244"/>
    <cellStyle name="20% - akcent 6 2 6 2" xfId="245"/>
    <cellStyle name="20% - akcent 6 2 6 2 2" xfId="246"/>
    <cellStyle name="20% - akcent 6 2 6 2 3" xfId="247"/>
    <cellStyle name="20% - akcent 6 2 6 3" xfId="248"/>
    <cellStyle name="20% - akcent 6 2 6 4" xfId="249"/>
    <cellStyle name="20% - akcent 6 2 7" xfId="250"/>
    <cellStyle name="20% - akcent 6 2 7 2" xfId="251"/>
    <cellStyle name="20% - akcent 6 2 7 3" xfId="252"/>
    <cellStyle name="20% - akcent 6 2 8" xfId="253"/>
    <cellStyle name="20% - akcent 6 2 9" xfId="254"/>
    <cellStyle name="20% - akcent 6 3" xfId="255"/>
    <cellStyle name="20% - akcent 6 3 2" xfId="256"/>
    <cellStyle name="20% - akcent 6 3 3" xfId="777"/>
    <cellStyle name="20% - akcent 6 4" xfId="257"/>
    <cellStyle name="20% - akcent 6 5" xfId="258"/>
    <cellStyle name="40% - Accent1" xfId="259"/>
    <cellStyle name="40% - Accent2" xfId="260"/>
    <cellStyle name="40% - Accent3" xfId="261"/>
    <cellStyle name="40% - Accent4" xfId="262"/>
    <cellStyle name="40% - Accent5" xfId="263"/>
    <cellStyle name="40% - Accent6" xfId="264"/>
    <cellStyle name="40% - akcent 1" xfId="724" builtinId="31" customBuiltin="1"/>
    <cellStyle name="40% - akcent 1 2" xfId="8"/>
    <cellStyle name="40% - akcent 1 2 10" xfId="752"/>
    <cellStyle name="40% - akcent 1 2 11" xfId="803"/>
    <cellStyle name="40% - akcent 1 2 2" xfId="265"/>
    <cellStyle name="40% - akcent 1 2 2 2" xfId="266"/>
    <cellStyle name="40% - akcent 1 2 2 2 2" xfId="267"/>
    <cellStyle name="40% - akcent 1 2 2 2 3" xfId="268"/>
    <cellStyle name="40% - akcent 1 2 2 3" xfId="269"/>
    <cellStyle name="40% - akcent 1 2 2 4" xfId="270"/>
    <cellStyle name="40% - akcent 1 2 2 5" xfId="793"/>
    <cellStyle name="40% - akcent 1 2 3" xfId="271"/>
    <cellStyle name="40% - akcent 1 2 3 2" xfId="272"/>
    <cellStyle name="40% - akcent 1 2 3 2 2" xfId="273"/>
    <cellStyle name="40% - akcent 1 2 3 2 3" xfId="274"/>
    <cellStyle name="40% - akcent 1 2 3 3" xfId="275"/>
    <cellStyle name="40% - akcent 1 2 3 4" xfId="276"/>
    <cellStyle name="40% - akcent 1 2 4" xfId="277"/>
    <cellStyle name="40% - akcent 1 2 5" xfId="278"/>
    <cellStyle name="40% - akcent 1 2 5 2" xfId="279"/>
    <cellStyle name="40% - akcent 1 2 5 2 2" xfId="280"/>
    <cellStyle name="40% - akcent 1 2 5 2 3" xfId="281"/>
    <cellStyle name="40% - akcent 1 2 5 3" xfId="282"/>
    <cellStyle name="40% - akcent 1 2 5 4" xfId="283"/>
    <cellStyle name="40% - akcent 1 2 6" xfId="284"/>
    <cellStyle name="40% - akcent 1 2 6 2" xfId="285"/>
    <cellStyle name="40% - akcent 1 2 6 2 2" xfId="286"/>
    <cellStyle name="40% - akcent 1 2 6 2 3" xfId="287"/>
    <cellStyle name="40% - akcent 1 2 6 3" xfId="288"/>
    <cellStyle name="40% - akcent 1 2 6 4" xfId="289"/>
    <cellStyle name="40% - akcent 1 2 7" xfId="290"/>
    <cellStyle name="40% - akcent 1 2 7 2" xfId="291"/>
    <cellStyle name="40% - akcent 1 2 7 3" xfId="292"/>
    <cellStyle name="40% - akcent 1 2 8" xfId="293"/>
    <cellStyle name="40% - akcent 1 2 9" xfId="294"/>
    <cellStyle name="40% - akcent 1 3" xfId="295"/>
    <cellStyle name="40% - akcent 1 3 2" xfId="296"/>
    <cellStyle name="40% - akcent 1 3 3" xfId="767"/>
    <cellStyle name="40% - akcent 1 4" xfId="297"/>
    <cellStyle name="40% - akcent 1 5" xfId="298"/>
    <cellStyle name="40% - akcent 2" xfId="728" builtinId="35" customBuiltin="1"/>
    <cellStyle name="40% - akcent 2 2" xfId="9"/>
    <cellStyle name="40% - akcent 2 2 10" xfId="753"/>
    <cellStyle name="40% - akcent 2 2 11" xfId="804"/>
    <cellStyle name="40% - akcent 2 2 2" xfId="299"/>
    <cellStyle name="40% - akcent 2 2 2 2" xfId="300"/>
    <cellStyle name="40% - akcent 2 2 2 2 2" xfId="301"/>
    <cellStyle name="40% - akcent 2 2 2 2 3" xfId="302"/>
    <cellStyle name="40% - akcent 2 2 2 3" xfId="303"/>
    <cellStyle name="40% - akcent 2 2 2 4" xfId="304"/>
    <cellStyle name="40% - akcent 2 2 2 5" xfId="789"/>
    <cellStyle name="40% - akcent 2 2 3" xfId="305"/>
    <cellStyle name="40% - akcent 2 2 3 2" xfId="306"/>
    <cellStyle name="40% - akcent 2 2 3 2 2" xfId="307"/>
    <cellStyle name="40% - akcent 2 2 3 2 3" xfId="308"/>
    <cellStyle name="40% - akcent 2 2 3 3" xfId="309"/>
    <cellStyle name="40% - akcent 2 2 3 4" xfId="310"/>
    <cellStyle name="40% - akcent 2 2 4" xfId="311"/>
    <cellStyle name="40% - akcent 2 2 5" xfId="312"/>
    <cellStyle name="40% - akcent 2 2 5 2" xfId="313"/>
    <cellStyle name="40% - akcent 2 2 5 2 2" xfId="314"/>
    <cellStyle name="40% - akcent 2 2 5 2 3" xfId="315"/>
    <cellStyle name="40% - akcent 2 2 5 3" xfId="316"/>
    <cellStyle name="40% - akcent 2 2 5 4" xfId="317"/>
    <cellStyle name="40% - akcent 2 2 6" xfId="318"/>
    <cellStyle name="40% - akcent 2 2 6 2" xfId="319"/>
    <cellStyle name="40% - akcent 2 2 6 2 2" xfId="320"/>
    <cellStyle name="40% - akcent 2 2 6 2 3" xfId="321"/>
    <cellStyle name="40% - akcent 2 2 6 3" xfId="322"/>
    <cellStyle name="40% - akcent 2 2 6 4" xfId="323"/>
    <cellStyle name="40% - akcent 2 2 7" xfId="324"/>
    <cellStyle name="40% - akcent 2 2 7 2" xfId="325"/>
    <cellStyle name="40% - akcent 2 2 7 3" xfId="326"/>
    <cellStyle name="40% - akcent 2 2 8" xfId="327"/>
    <cellStyle name="40% - akcent 2 2 9" xfId="328"/>
    <cellStyle name="40% - akcent 2 3" xfId="329"/>
    <cellStyle name="40% - akcent 2 3 2" xfId="330"/>
    <cellStyle name="40% - akcent 2 3 3" xfId="769"/>
    <cellStyle name="40% - akcent 2 4" xfId="331"/>
    <cellStyle name="40% - akcent 2 5" xfId="332"/>
    <cellStyle name="40% - akcent 3" xfId="732" builtinId="39" customBuiltin="1"/>
    <cellStyle name="40% - akcent 3 2" xfId="10"/>
    <cellStyle name="40% - akcent 3 2 10" xfId="754"/>
    <cellStyle name="40% - akcent 3 2 11" xfId="805"/>
    <cellStyle name="40% - akcent 3 2 2" xfId="333"/>
    <cellStyle name="40% - akcent 3 2 2 2" xfId="334"/>
    <cellStyle name="40% - akcent 3 2 2 2 2" xfId="335"/>
    <cellStyle name="40% - akcent 3 2 2 2 3" xfId="336"/>
    <cellStyle name="40% - akcent 3 2 2 3" xfId="337"/>
    <cellStyle name="40% - akcent 3 2 2 4" xfId="338"/>
    <cellStyle name="40% - akcent 3 2 2 5" xfId="780"/>
    <cellStyle name="40% - akcent 3 2 3" xfId="339"/>
    <cellStyle name="40% - akcent 3 2 3 2" xfId="340"/>
    <cellStyle name="40% - akcent 3 2 3 2 2" xfId="341"/>
    <cellStyle name="40% - akcent 3 2 3 2 3" xfId="342"/>
    <cellStyle name="40% - akcent 3 2 3 3" xfId="343"/>
    <cellStyle name="40% - akcent 3 2 3 4" xfId="344"/>
    <cellStyle name="40% - akcent 3 2 4" xfId="345"/>
    <cellStyle name="40% - akcent 3 2 5" xfId="346"/>
    <cellStyle name="40% - akcent 3 2 5 2" xfId="347"/>
    <cellStyle name="40% - akcent 3 2 5 2 2" xfId="348"/>
    <cellStyle name="40% - akcent 3 2 5 2 3" xfId="349"/>
    <cellStyle name="40% - akcent 3 2 5 3" xfId="350"/>
    <cellStyle name="40% - akcent 3 2 5 4" xfId="351"/>
    <cellStyle name="40% - akcent 3 2 6" xfId="352"/>
    <cellStyle name="40% - akcent 3 2 6 2" xfId="353"/>
    <cellStyle name="40% - akcent 3 2 6 2 2" xfId="354"/>
    <cellStyle name="40% - akcent 3 2 6 2 3" xfId="355"/>
    <cellStyle name="40% - akcent 3 2 6 3" xfId="356"/>
    <cellStyle name="40% - akcent 3 2 6 4" xfId="357"/>
    <cellStyle name="40% - akcent 3 2 7" xfId="358"/>
    <cellStyle name="40% - akcent 3 2 7 2" xfId="359"/>
    <cellStyle name="40% - akcent 3 2 7 3" xfId="360"/>
    <cellStyle name="40% - akcent 3 2 8" xfId="361"/>
    <cellStyle name="40% - akcent 3 2 9" xfId="362"/>
    <cellStyle name="40% - akcent 3 3" xfId="363"/>
    <cellStyle name="40% - akcent 3 3 2" xfId="364"/>
    <cellStyle name="40% - akcent 3 3 3" xfId="771"/>
    <cellStyle name="40% - akcent 3 4" xfId="365"/>
    <cellStyle name="40% - akcent 3 5" xfId="366"/>
    <cellStyle name="40% - akcent 4" xfId="736" builtinId="43" customBuiltin="1"/>
    <cellStyle name="40% - akcent 4 2" xfId="11"/>
    <cellStyle name="40% - akcent 4 2 10" xfId="755"/>
    <cellStyle name="40% - akcent 4 2 11" xfId="806"/>
    <cellStyle name="40% - akcent 4 2 2" xfId="367"/>
    <cellStyle name="40% - akcent 4 2 2 2" xfId="368"/>
    <cellStyle name="40% - akcent 4 2 2 2 2" xfId="369"/>
    <cellStyle name="40% - akcent 4 2 2 2 3" xfId="370"/>
    <cellStyle name="40% - akcent 4 2 2 3" xfId="371"/>
    <cellStyle name="40% - akcent 4 2 2 4" xfId="372"/>
    <cellStyle name="40% - akcent 4 2 2 5" xfId="786"/>
    <cellStyle name="40% - akcent 4 2 3" xfId="373"/>
    <cellStyle name="40% - akcent 4 2 3 2" xfId="374"/>
    <cellStyle name="40% - akcent 4 2 3 2 2" xfId="375"/>
    <cellStyle name="40% - akcent 4 2 3 2 3" xfId="376"/>
    <cellStyle name="40% - akcent 4 2 3 3" xfId="377"/>
    <cellStyle name="40% - akcent 4 2 3 4" xfId="378"/>
    <cellStyle name="40% - akcent 4 2 4" xfId="379"/>
    <cellStyle name="40% - akcent 4 2 5" xfId="380"/>
    <cellStyle name="40% - akcent 4 2 5 2" xfId="381"/>
    <cellStyle name="40% - akcent 4 2 5 2 2" xfId="382"/>
    <cellStyle name="40% - akcent 4 2 5 2 3" xfId="383"/>
    <cellStyle name="40% - akcent 4 2 5 3" xfId="384"/>
    <cellStyle name="40% - akcent 4 2 5 4" xfId="385"/>
    <cellStyle name="40% - akcent 4 2 6" xfId="386"/>
    <cellStyle name="40% - akcent 4 2 6 2" xfId="387"/>
    <cellStyle name="40% - akcent 4 2 6 2 2" xfId="388"/>
    <cellStyle name="40% - akcent 4 2 6 2 3" xfId="389"/>
    <cellStyle name="40% - akcent 4 2 6 3" xfId="390"/>
    <cellStyle name="40% - akcent 4 2 6 4" xfId="391"/>
    <cellStyle name="40% - akcent 4 2 7" xfId="392"/>
    <cellStyle name="40% - akcent 4 2 7 2" xfId="393"/>
    <cellStyle name="40% - akcent 4 2 7 3" xfId="394"/>
    <cellStyle name="40% - akcent 4 2 8" xfId="395"/>
    <cellStyle name="40% - akcent 4 2 9" xfId="396"/>
    <cellStyle name="40% - akcent 4 3" xfId="397"/>
    <cellStyle name="40% - akcent 4 3 2" xfId="398"/>
    <cellStyle name="40% - akcent 4 3 3" xfId="773"/>
    <cellStyle name="40% - akcent 4 4" xfId="399"/>
    <cellStyle name="40% - akcent 4 5" xfId="400"/>
    <cellStyle name="40% - akcent 5" xfId="740" builtinId="47" customBuiltin="1"/>
    <cellStyle name="40% - akcent 5 2" xfId="12"/>
    <cellStyle name="40% - akcent 5 2 10" xfId="756"/>
    <cellStyle name="40% - akcent 5 2 11" xfId="807"/>
    <cellStyle name="40% - akcent 5 2 2" xfId="401"/>
    <cellStyle name="40% - akcent 5 2 2 2" xfId="402"/>
    <cellStyle name="40% - akcent 5 2 2 2 2" xfId="403"/>
    <cellStyle name="40% - akcent 5 2 2 2 3" xfId="404"/>
    <cellStyle name="40% - akcent 5 2 2 3" xfId="405"/>
    <cellStyle name="40% - akcent 5 2 2 4" xfId="406"/>
    <cellStyle name="40% - akcent 5 2 2 5" xfId="792"/>
    <cellStyle name="40% - akcent 5 2 3" xfId="407"/>
    <cellStyle name="40% - akcent 5 2 3 2" xfId="408"/>
    <cellStyle name="40% - akcent 5 2 3 2 2" xfId="409"/>
    <cellStyle name="40% - akcent 5 2 3 2 3" xfId="410"/>
    <cellStyle name="40% - akcent 5 2 3 3" xfId="411"/>
    <cellStyle name="40% - akcent 5 2 3 4" xfId="412"/>
    <cellStyle name="40% - akcent 5 2 4" xfId="413"/>
    <cellStyle name="40% - akcent 5 2 5" xfId="414"/>
    <cellStyle name="40% - akcent 5 2 5 2" xfId="415"/>
    <cellStyle name="40% - akcent 5 2 5 2 2" xfId="416"/>
    <cellStyle name="40% - akcent 5 2 5 2 3" xfId="417"/>
    <cellStyle name="40% - akcent 5 2 5 3" xfId="418"/>
    <cellStyle name="40% - akcent 5 2 5 4" xfId="419"/>
    <cellStyle name="40% - akcent 5 2 6" xfId="420"/>
    <cellStyle name="40% - akcent 5 2 6 2" xfId="421"/>
    <cellStyle name="40% - akcent 5 2 6 2 2" xfId="422"/>
    <cellStyle name="40% - akcent 5 2 6 2 3" xfId="423"/>
    <cellStyle name="40% - akcent 5 2 6 3" xfId="424"/>
    <cellStyle name="40% - akcent 5 2 6 4" xfId="425"/>
    <cellStyle name="40% - akcent 5 2 7" xfId="426"/>
    <cellStyle name="40% - akcent 5 2 7 2" xfId="427"/>
    <cellStyle name="40% - akcent 5 2 7 3" xfId="428"/>
    <cellStyle name="40% - akcent 5 2 8" xfId="429"/>
    <cellStyle name="40% - akcent 5 2 9" xfId="430"/>
    <cellStyle name="40% - akcent 5 3" xfId="431"/>
    <cellStyle name="40% - akcent 5 3 2" xfId="432"/>
    <cellStyle name="40% - akcent 5 3 3" xfId="775"/>
    <cellStyle name="40% - akcent 5 4" xfId="433"/>
    <cellStyle name="40% - akcent 5 5" xfId="434"/>
    <cellStyle name="40% - akcent 6" xfId="744" builtinId="51" customBuiltin="1"/>
    <cellStyle name="40% - akcent 6 2" xfId="13"/>
    <cellStyle name="40% - akcent 6 2 10" xfId="757"/>
    <cellStyle name="40% - akcent 6 2 11" xfId="808"/>
    <cellStyle name="40% - akcent 6 2 2" xfId="435"/>
    <cellStyle name="40% - akcent 6 2 2 2" xfId="436"/>
    <cellStyle name="40% - akcent 6 2 2 2 2" xfId="437"/>
    <cellStyle name="40% - akcent 6 2 2 2 3" xfId="438"/>
    <cellStyle name="40% - akcent 6 2 2 3" xfId="439"/>
    <cellStyle name="40% - akcent 6 2 2 4" xfId="440"/>
    <cellStyle name="40% - akcent 6 2 2 5" xfId="794"/>
    <cellStyle name="40% - akcent 6 2 3" xfId="441"/>
    <cellStyle name="40% - akcent 6 2 3 2" xfId="442"/>
    <cellStyle name="40% - akcent 6 2 3 2 2" xfId="443"/>
    <cellStyle name="40% - akcent 6 2 3 2 3" xfId="444"/>
    <cellStyle name="40% - akcent 6 2 3 3" xfId="445"/>
    <cellStyle name="40% - akcent 6 2 3 4" xfId="446"/>
    <cellStyle name="40% - akcent 6 2 4" xfId="447"/>
    <cellStyle name="40% - akcent 6 2 5" xfId="448"/>
    <cellStyle name="40% - akcent 6 2 5 2" xfId="449"/>
    <cellStyle name="40% - akcent 6 2 5 2 2" xfId="450"/>
    <cellStyle name="40% - akcent 6 2 5 2 3" xfId="451"/>
    <cellStyle name="40% - akcent 6 2 5 3" xfId="452"/>
    <cellStyle name="40% - akcent 6 2 5 4" xfId="453"/>
    <cellStyle name="40% - akcent 6 2 6" xfId="454"/>
    <cellStyle name="40% - akcent 6 2 6 2" xfId="455"/>
    <cellStyle name="40% - akcent 6 2 6 2 2" xfId="456"/>
    <cellStyle name="40% - akcent 6 2 6 2 3" xfId="457"/>
    <cellStyle name="40% - akcent 6 2 6 3" xfId="458"/>
    <cellStyle name="40% - akcent 6 2 6 4" xfId="459"/>
    <cellStyle name="40% - akcent 6 2 7" xfId="460"/>
    <cellStyle name="40% - akcent 6 2 7 2" xfId="461"/>
    <cellStyle name="40% - akcent 6 2 7 3" xfId="462"/>
    <cellStyle name="40% - akcent 6 2 8" xfId="463"/>
    <cellStyle name="40% - akcent 6 2 9" xfId="464"/>
    <cellStyle name="40% - akcent 6 3" xfId="465"/>
    <cellStyle name="40% - akcent 6 3 2" xfId="466"/>
    <cellStyle name="40% - akcent 6 3 3" xfId="778"/>
    <cellStyle name="40% - akcent 6 4" xfId="467"/>
    <cellStyle name="40% - akcent 6 5" xfId="468"/>
    <cellStyle name="60% - Accent1" xfId="469"/>
    <cellStyle name="60% - Accent2" xfId="470"/>
    <cellStyle name="60% - Accent3" xfId="471"/>
    <cellStyle name="60% - Accent4" xfId="472"/>
    <cellStyle name="60% - Accent5" xfId="473"/>
    <cellStyle name="60% - Accent6" xfId="474"/>
    <cellStyle name="60% - akcent 1" xfId="725" builtinId="32" customBuiltin="1"/>
    <cellStyle name="60% - akcent 1 2" xfId="14"/>
    <cellStyle name="60% - akcent 1 2 2" xfId="475"/>
    <cellStyle name="60% - akcent 2" xfId="729" builtinId="36" customBuiltin="1"/>
    <cellStyle name="60% - akcent 2 2" xfId="15"/>
    <cellStyle name="60% - akcent 2 2 2" xfId="476"/>
    <cellStyle name="60% - akcent 3" xfId="733" builtinId="40" customBuiltin="1"/>
    <cellStyle name="60% - akcent 3 2" xfId="16"/>
    <cellStyle name="60% - akcent 3 2 2" xfId="477"/>
    <cellStyle name="60% - akcent 4" xfId="737" builtinId="44" customBuiltin="1"/>
    <cellStyle name="60% - akcent 4 2" xfId="17"/>
    <cellStyle name="60% - akcent 4 2 2" xfId="478"/>
    <cellStyle name="60% - akcent 5" xfId="741" builtinId="48" customBuiltin="1"/>
    <cellStyle name="60% - akcent 5 2" xfId="18"/>
    <cellStyle name="60% - akcent 5 2 2" xfId="479"/>
    <cellStyle name="60% - akcent 6" xfId="745" builtinId="52" customBuiltin="1"/>
    <cellStyle name="60% - akcent 6 2" xfId="19"/>
    <cellStyle name="60% - akcent 6 2 2" xfId="480"/>
    <cellStyle name="Accent1" xfId="481"/>
    <cellStyle name="Accent2" xfId="482"/>
    <cellStyle name="Accent3" xfId="483"/>
    <cellStyle name="Accent4" xfId="484"/>
    <cellStyle name="Accent5" xfId="485"/>
    <cellStyle name="Accent6" xfId="486"/>
    <cellStyle name="Akcent 1" xfId="722" builtinId="29" customBuiltin="1"/>
    <cellStyle name="Akcent 1 2" xfId="20"/>
    <cellStyle name="Akcent 1 2 2" xfId="487"/>
    <cellStyle name="Akcent 2" xfId="726" builtinId="33" customBuiltin="1"/>
    <cellStyle name="Akcent 2 2" xfId="21"/>
    <cellStyle name="Akcent 2 2 2" xfId="488"/>
    <cellStyle name="Akcent 3" xfId="730" builtinId="37" customBuiltin="1"/>
    <cellStyle name="Akcent 3 2" xfId="22"/>
    <cellStyle name="Akcent 3 2 2" xfId="489"/>
    <cellStyle name="Akcent 4" xfId="734" builtinId="41" customBuiltin="1"/>
    <cellStyle name="Akcent 4 2" xfId="23"/>
    <cellStyle name="Akcent 4 2 2" xfId="490"/>
    <cellStyle name="Akcent 5" xfId="738" builtinId="45" customBuiltin="1"/>
    <cellStyle name="Akcent 5 2" xfId="24"/>
    <cellStyle name="Akcent 5 2 2" xfId="491"/>
    <cellStyle name="Akcent 6" xfId="742" builtinId="49" customBuiltin="1"/>
    <cellStyle name="Akcent 6 2" xfId="25"/>
    <cellStyle name="Akcent 6 2 2" xfId="492"/>
    <cellStyle name="Bad" xfId="493"/>
    <cellStyle name="Calculation" xfId="494"/>
    <cellStyle name="Check Cell" xfId="495"/>
    <cellStyle name="Dane wejściowe" xfId="714" builtinId="20" customBuiltin="1"/>
    <cellStyle name="Dane wejściowe 2" xfId="26"/>
    <cellStyle name="Dane wejściowe 2 2" xfId="496"/>
    <cellStyle name="Dane wyjściowe" xfId="715" builtinId="21" customBuiltin="1"/>
    <cellStyle name="Dane wyjściowe 2" xfId="27"/>
    <cellStyle name="Dane wyjściowe 2 2" xfId="497"/>
    <cellStyle name="Dobre" xfId="711" builtinId="26" customBuiltin="1"/>
    <cellStyle name="Dobre 2" xfId="28"/>
    <cellStyle name="Dobre 2 2" xfId="498"/>
    <cellStyle name="Dziesiętny 2" xfId="499"/>
    <cellStyle name="Dziesiętny 2 2" xfId="500"/>
    <cellStyle name="Dziesiętny 3" xfId="501"/>
    <cellStyle name="Euro" xfId="502"/>
    <cellStyle name="Euro 2" xfId="503"/>
    <cellStyle name="Explanatory Text" xfId="504"/>
    <cellStyle name="Good" xfId="505"/>
    <cellStyle name="Heading 1" xfId="506"/>
    <cellStyle name="Heading 2" xfId="507"/>
    <cellStyle name="Heading 3" xfId="508"/>
    <cellStyle name="Heading 4" xfId="509"/>
    <cellStyle name="Input" xfId="510"/>
    <cellStyle name="Komórka połączona" xfId="717" builtinId="24" customBuiltin="1"/>
    <cellStyle name="Komórka połączona 2" xfId="29"/>
    <cellStyle name="Komórka połączona 2 2" xfId="511"/>
    <cellStyle name="Komórka zaznaczona" xfId="718" builtinId="23" customBuiltin="1"/>
    <cellStyle name="Komórka zaznaczona 2" xfId="30"/>
    <cellStyle name="Komórka zaznaczona 2 2" xfId="512"/>
    <cellStyle name="Linked Cell" xfId="513"/>
    <cellStyle name="Nagłówek 1" xfId="707" builtinId="16" customBuiltin="1"/>
    <cellStyle name="Nagłówek 1 2" xfId="31"/>
    <cellStyle name="Nagłówek 1 2 2" xfId="514"/>
    <cellStyle name="Nagłówek 2" xfId="708" builtinId="17" customBuiltin="1"/>
    <cellStyle name="Nagłówek 2 2" xfId="32"/>
    <cellStyle name="Nagłówek 2 2 2" xfId="515"/>
    <cellStyle name="Nagłówek 3" xfId="709" builtinId="18" customBuiltin="1"/>
    <cellStyle name="Nagłówek 3 2" xfId="33"/>
    <cellStyle name="Nagłówek 3 2 2" xfId="516"/>
    <cellStyle name="Nagłówek 4" xfId="710" builtinId="19" customBuiltin="1"/>
    <cellStyle name="Nagłówek 4 2" xfId="34"/>
    <cellStyle name="Nagłówek 4 2 2" xfId="517"/>
    <cellStyle name="Neutral" xfId="518"/>
    <cellStyle name="Neutralne" xfId="713" builtinId="28" customBuiltin="1"/>
    <cellStyle name="Neutralne 2" xfId="35"/>
    <cellStyle name="Neutralne 2 2" xfId="519"/>
    <cellStyle name="Normal_kurs" xfId="520"/>
    <cellStyle name="Normalny" xfId="0" builtinId="0"/>
    <cellStyle name="Normalny 10" xfId="521"/>
    <cellStyle name="Normalny 10 2" xfId="522"/>
    <cellStyle name="Normalny 10 2 2" xfId="523"/>
    <cellStyle name="Normalny 10 2 3" xfId="524"/>
    <cellStyle name="Normalny 10 3" xfId="525"/>
    <cellStyle name="Normalny 10 4" xfId="526"/>
    <cellStyle name="Normalny 11" xfId="527"/>
    <cellStyle name="Normalny 12" xfId="528"/>
    <cellStyle name="Normalny 12 2" xfId="529"/>
    <cellStyle name="Normalny 12 3" xfId="530"/>
    <cellStyle name="Normalny 13" xfId="531"/>
    <cellStyle name="Normalny 14" xfId="532"/>
    <cellStyle name="Normalny 15" xfId="533"/>
    <cellStyle name="Normalny 2" xfId="1"/>
    <cellStyle name="Normalny 2 2" xfId="36"/>
    <cellStyle name="Normalny 2 2 2" xfId="534"/>
    <cellStyle name="Normalny 2 2 2 2" xfId="535"/>
    <cellStyle name="Normalny 2 2 2 3" xfId="536"/>
    <cellStyle name="Normalny 2 2 3" xfId="537"/>
    <cellStyle name="Normalny 2 2 4" xfId="538"/>
    <cellStyle name="Normalny 2 3" xfId="539"/>
    <cellStyle name="Normalny 2 3 2" xfId="540"/>
    <cellStyle name="Normalny 2 3 2 2" xfId="541"/>
    <cellStyle name="Normalny 2 3 2 2 2" xfId="542"/>
    <cellStyle name="Normalny 2 3 2 3" xfId="543"/>
    <cellStyle name="Normalny 2 3 2 3 2" xfId="544"/>
    <cellStyle name="Normalny 2 3 3" xfId="545"/>
    <cellStyle name="Normalny 2 4" xfId="546"/>
    <cellStyle name="Normalny 2 4 2" xfId="547"/>
    <cellStyle name="Normalny 2 4 2 2" xfId="548"/>
    <cellStyle name="Normalny 2 4 3" xfId="549"/>
    <cellStyle name="Normalny 2 4 3 2" xfId="550"/>
    <cellStyle name="Normalny 2 5" xfId="551"/>
    <cellStyle name="Normalny 2 6" xfId="552"/>
    <cellStyle name="Normalny 3" xfId="37"/>
    <cellStyle name="Normalny 3 2" xfId="38"/>
    <cellStyle name="Normalny 3 2 2" xfId="553"/>
    <cellStyle name="Normalny 3 2 2 2" xfId="554"/>
    <cellStyle name="Normalny 3 2 2 2 2" xfId="555"/>
    <cellStyle name="Normalny 3 2 2 2 3" xfId="47"/>
    <cellStyle name="Normalny 3 2 2 2 4" xfId="796"/>
    <cellStyle name="Normalny 3 2 2 3" xfId="556"/>
    <cellStyle name="Normalny 3 2 2 4" xfId="557"/>
    <cellStyle name="Normalny 3 2 2 5" xfId="762"/>
    <cellStyle name="Normalny 3 2 3" xfId="558"/>
    <cellStyle name="Normalny 3 2 3 2" xfId="46"/>
    <cellStyle name="Normalny 3 2 4" xfId="559"/>
    <cellStyle name="Normalny 3 2 4 2" xfId="560"/>
    <cellStyle name="Normalny 3 2 4 3" xfId="781"/>
    <cellStyle name="Normalny 3 2 5" xfId="561"/>
    <cellStyle name="Normalny 3 2 6" xfId="562"/>
    <cellStyle name="Normalny 3 2 7" xfId="563"/>
    <cellStyle name="Normalny 3 3" xfId="564"/>
    <cellStyle name="Normalny 3 3 2" xfId="565"/>
    <cellStyle name="Normalny 3 4" xfId="566"/>
    <cellStyle name="Normalny 3 5" xfId="705"/>
    <cellStyle name="Normalny 3 6" xfId="758"/>
    <cellStyle name="Normalny 3 7" xfId="809"/>
    <cellStyle name="Normalny 4" xfId="39"/>
    <cellStyle name="Normalny 4 2" xfId="567"/>
    <cellStyle name="Normalny 4 2 2" xfId="568"/>
    <cellStyle name="Normalny 4 2 2 2" xfId="569"/>
    <cellStyle name="Normalny 4 2 2 2 2" xfId="570"/>
    <cellStyle name="Normalny 4 2 2 3" xfId="571"/>
    <cellStyle name="Normalny 4 2 2 4" xfId="572"/>
    <cellStyle name="Normalny 4 2 3" xfId="573"/>
    <cellStyle name="Normalny 4 2 3 2" xfId="574"/>
    <cellStyle name="Normalny 4 2 3 3" xfId="575"/>
    <cellStyle name="Normalny 4 2 4" xfId="576"/>
    <cellStyle name="Normalny 4 3" xfId="577"/>
    <cellStyle name="Normalny 4 3 2" xfId="578"/>
    <cellStyle name="Normalny 4 3 2 2" xfId="579"/>
    <cellStyle name="Normalny 4 3 2 2 2" xfId="580"/>
    <cellStyle name="Normalny 4 3 2 3" xfId="581"/>
    <cellStyle name="Normalny 4 3 2 4" xfId="582"/>
    <cellStyle name="Normalny 4 3 3" xfId="583"/>
    <cellStyle name="Normalny 4 3 3 2" xfId="584"/>
    <cellStyle name="Normalny 4 3 3 3" xfId="795"/>
    <cellStyle name="Normalny 4 3 4" xfId="585"/>
    <cellStyle name="Normalny 4 3 5" xfId="586"/>
    <cellStyle name="Normalny 4 3 6" xfId="760"/>
    <cellStyle name="Normalny 4 4" xfId="587"/>
    <cellStyle name="Normalny 4 4 2" xfId="588"/>
    <cellStyle name="Normalny 4 4 2 2" xfId="589"/>
    <cellStyle name="Normalny 4 4 2 3" xfId="590"/>
    <cellStyle name="Normalny 4 4 3" xfId="591"/>
    <cellStyle name="Normalny 4 4 3 2" xfId="592"/>
    <cellStyle name="Normalny 4 4 4" xfId="593"/>
    <cellStyle name="Normalny 4 4 5" xfId="594"/>
    <cellStyle name="Normalny 4 5" xfId="595"/>
    <cellStyle name="Normalny 4 5 2" xfId="596"/>
    <cellStyle name="Normalny 4 5 2 2" xfId="597"/>
    <cellStyle name="Normalny 4 5 2 3" xfId="598"/>
    <cellStyle name="Normalny 4 5 3" xfId="599"/>
    <cellStyle name="Normalny 4 5 4" xfId="600"/>
    <cellStyle name="Normalny 4 5 5" xfId="779"/>
    <cellStyle name="Normalny 4 6" xfId="601"/>
    <cellStyle name="Normalny 4 6 2" xfId="602"/>
    <cellStyle name="Normalny 4 6 3" xfId="603"/>
    <cellStyle name="Normalny 4 7" xfId="604"/>
    <cellStyle name="Normalny 4 7 2" xfId="605"/>
    <cellStyle name="Normalny 4 7 3" xfId="606"/>
    <cellStyle name="Normalny 4 8" xfId="607"/>
    <cellStyle name="Normalny 4 9" xfId="608"/>
    <cellStyle name="Normalny 5" xfId="48"/>
    <cellStyle name="Normalny 5 2" xfId="609"/>
    <cellStyle name="Normalny 5 2 2" xfId="610"/>
    <cellStyle name="Normalny 5 2 3" xfId="611"/>
    <cellStyle name="Normalny 5 3" xfId="612"/>
    <cellStyle name="Normalny 5 3 2" xfId="613"/>
    <cellStyle name="Normalny 5 3 2 2" xfId="614"/>
    <cellStyle name="Normalny 5 3 3" xfId="615"/>
    <cellStyle name="Normalny 5 3 4" xfId="616"/>
    <cellStyle name="Normalny 5 4" xfId="617"/>
    <cellStyle name="Normalny 5 4 2" xfId="618"/>
    <cellStyle name="Normalny 5 4 3" xfId="619"/>
    <cellStyle name="Normalny 5 4 4" xfId="620"/>
    <cellStyle name="Normalny 5 5" xfId="621"/>
    <cellStyle name="Normalny 5 5 2" xfId="622"/>
    <cellStyle name="Normalny 5 6" xfId="623"/>
    <cellStyle name="Normalny 5 6 2" xfId="624"/>
    <cellStyle name="Normalny 6" xfId="625"/>
    <cellStyle name="Normalny 6 2" xfId="626"/>
    <cellStyle name="Normalny 7" xfId="627"/>
    <cellStyle name="Normalny 7 2" xfId="628"/>
    <cellStyle name="Normalny 7 2 2" xfId="629"/>
    <cellStyle name="Normalny 7 2 3" xfId="630"/>
    <cellStyle name="Normalny 7 3" xfId="631"/>
    <cellStyle name="Normalny 7 3 2" xfId="632"/>
    <cellStyle name="Normalny 7 4" xfId="633"/>
    <cellStyle name="Normalny 7 5" xfId="634"/>
    <cellStyle name="Normalny 8" xfId="635"/>
    <cellStyle name="Normalny 8 2" xfId="636"/>
    <cellStyle name="Normalny 8 2 2" xfId="637"/>
    <cellStyle name="Normalny 8 2 3" xfId="638"/>
    <cellStyle name="Normalny 8 2 4" xfId="784"/>
    <cellStyle name="Normalny 8 3" xfId="639"/>
    <cellStyle name="Normalny 8 4" xfId="640"/>
    <cellStyle name="Normalny 8 5" xfId="763"/>
    <cellStyle name="Normalny 9" xfId="641"/>
    <cellStyle name="Normalny 9 2" xfId="642"/>
    <cellStyle name="Normalny 9 3" xfId="643"/>
    <cellStyle name="Normalny 9 4" xfId="764"/>
    <cellStyle name="Note" xfId="644"/>
    <cellStyle name="Obliczenia" xfId="716" builtinId="22" customBuiltin="1"/>
    <cellStyle name="Obliczenia 2" xfId="40"/>
    <cellStyle name="Obliczenia 2 2" xfId="645"/>
    <cellStyle name="Output" xfId="646"/>
    <cellStyle name="Procentowy 2" xfId="647"/>
    <cellStyle name="Procentowy 2 2" xfId="648"/>
    <cellStyle name="Procentowy 3" xfId="649"/>
    <cellStyle name="Styl 1" xfId="650"/>
    <cellStyle name="Styl 1 2" xfId="651"/>
    <cellStyle name="Styl 1 2 2" xfId="652"/>
    <cellStyle name="Styl 1 3" xfId="653"/>
    <cellStyle name="Styl 1 3 2" xfId="654"/>
    <cellStyle name="Styl 1 4" xfId="655"/>
    <cellStyle name="Styl 1 4 2" xfId="656"/>
    <cellStyle name="Styl 1 5" xfId="657"/>
    <cellStyle name="Suma" xfId="721" builtinId="25" customBuiltin="1"/>
    <cellStyle name="Suma 2" xfId="41"/>
    <cellStyle name="Suma 2 2" xfId="658"/>
    <cellStyle name="Tekst objaśnienia" xfId="720" builtinId="53" customBuiltin="1"/>
    <cellStyle name="Tekst objaśnienia 2" xfId="42"/>
    <cellStyle name="Tekst objaśnienia 2 2" xfId="659"/>
    <cellStyle name="Tekst ostrzeżenia" xfId="719" builtinId="11" customBuiltin="1"/>
    <cellStyle name="Tekst ostrzeżenia 2" xfId="43"/>
    <cellStyle name="Tekst ostrzeżenia 2 2" xfId="660"/>
    <cellStyle name="Title" xfId="661"/>
    <cellStyle name="Total" xfId="662"/>
    <cellStyle name="Tytuł" xfId="706" builtinId="15" customBuiltin="1"/>
    <cellStyle name="Tytuł 2" xfId="663"/>
    <cellStyle name="Uwaga 2" xfId="44"/>
    <cellStyle name="Uwaga 2 10" xfId="759"/>
    <cellStyle name="Uwaga 2 11" xfId="810"/>
    <cellStyle name="Uwaga 2 2" xfId="664"/>
    <cellStyle name="Uwaga 2 2 2" xfId="665"/>
    <cellStyle name="Uwaga 2 2 2 2" xfId="666"/>
    <cellStyle name="Uwaga 2 2 2 3" xfId="667"/>
    <cellStyle name="Uwaga 2 2 3" xfId="668"/>
    <cellStyle name="Uwaga 2 2 4" xfId="669"/>
    <cellStyle name="Uwaga 2 2 5" xfId="782"/>
    <cellStyle name="Uwaga 2 3" xfId="670"/>
    <cellStyle name="Uwaga 2 3 2" xfId="671"/>
    <cellStyle name="Uwaga 2 3 2 2" xfId="672"/>
    <cellStyle name="Uwaga 2 3 2 3" xfId="673"/>
    <cellStyle name="Uwaga 2 3 3" xfId="674"/>
    <cellStyle name="Uwaga 2 3 4" xfId="675"/>
    <cellStyle name="Uwaga 2 4" xfId="676"/>
    <cellStyle name="Uwaga 2 5" xfId="677"/>
    <cellStyle name="Uwaga 2 5 2" xfId="678"/>
    <cellStyle name="Uwaga 2 5 2 2" xfId="679"/>
    <cellStyle name="Uwaga 2 5 2 3" xfId="680"/>
    <cellStyle name="Uwaga 2 5 3" xfId="681"/>
    <cellStyle name="Uwaga 2 5 4" xfId="682"/>
    <cellStyle name="Uwaga 2 6" xfId="683"/>
    <cellStyle name="Uwaga 2 6 2" xfId="684"/>
    <cellStyle name="Uwaga 2 6 2 2" xfId="685"/>
    <cellStyle name="Uwaga 2 6 2 3" xfId="686"/>
    <cellStyle name="Uwaga 2 6 3" xfId="687"/>
    <cellStyle name="Uwaga 2 6 4" xfId="688"/>
    <cellStyle name="Uwaga 2 7" xfId="689"/>
    <cellStyle name="Uwaga 2 7 2" xfId="690"/>
    <cellStyle name="Uwaga 2 7 3" xfId="691"/>
    <cellStyle name="Uwaga 2 8" xfId="692"/>
    <cellStyle name="Uwaga 2 9" xfId="693"/>
    <cellStyle name="Uwaga 3" xfId="694"/>
    <cellStyle name="Uwaga 3 2" xfId="695"/>
    <cellStyle name="Uwaga 3 2 2" xfId="696"/>
    <cellStyle name="Uwaga 3 2 3" xfId="785"/>
    <cellStyle name="Uwaga 3 3" xfId="697"/>
    <cellStyle name="Uwaga 3 4" xfId="761"/>
    <cellStyle name="Uwaga 4" xfId="698"/>
    <cellStyle name="Uwaga 4 2" xfId="699"/>
    <cellStyle name="Uwaga 4 3" xfId="765"/>
    <cellStyle name="Uwaga 5" xfId="700"/>
    <cellStyle name="Uwaga 6" xfId="701"/>
    <cellStyle name="Walutowy 2" xfId="702"/>
    <cellStyle name="Warning Text" xfId="703"/>
    <cellStyle name="Złe" xfId="712" builtinId="27" customBuiltin="1"/>
    <cellStyle name="Złe 2" xfId="45"/>
    <cellStyle name="Złe 2 2" xfId="70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965"/>
  <sheetViews>
    <sheetView tabSelected="1" zoomScaleNormal="100" zoomScaleSheetLayoutView="50" workbookViewId="0">
      <pane ySplit="5" topLeftCell="A123" activePane="bottomLeft" state="frozen"/>
      <selection pane="bottomLeft" activeCell="Z12" sqref="Z12"/>
    </sheetView>
  </sheetViews>
  <sheetFormatPr defaultRowHeight="12" customHeight="1"/>
  <cols>
    <col min="1" max="1" width="4.28515625" style="6" customWidth="1"/>
    <col min="2" max="2" width="10.5703125" style="6" customWidth="1"/>
    <col min="3" max="3" width="27.7109375" style="6" customWidth="1"/>
    <col min="4" max="4" width="9.42578125" style="6" customWidth="1"/>
    <col min="5" max="5" width="17.42578125" style="6" customWidth="1"/>
    <col min="6" max="12" width="7.28515625" style="7" customWidth="1"/>
    <col min="13" max="13" width="9.5703125" style="7" customWidth="1"/>
    <col min="14" max="14" width="9.140625" style="7" customWidth="1"/>
    <col min="15" max="15" width="8.7109375" style="7" customWidth="1"/>
    <col min="16" max="22" width="7.28515625" style="7" customWidth="1"/>
    <col min="23" max="23" width="7.28515625" style="8" customWidth="1"/>
    <col min="24" max="24" width="13.140625" style="8" customWidth="1"/>
    <col min="25" max="25" width="13" style="1" customWidth="1"/>
    <col min="26" max="26" width="17.140625" style="2" customWidth="1"/>
    <col min="27" max="30" width="9.140625" style="2"/>
    <col min="31" max="16384" width="9.140625" style="3"/>
  </cols>
  <sheetData>
    <row r="1" spans="1:27" ht="62.25" customHeight="1" thickBot="1">
      <c r="A1" s="213" t="s">
        <v>284</v>
      </c>
      <c r="B1" s="213"/>
      <c r="C1" s="213"/>
      <c r="D1" s="213"/>
      <c r="E1" s="213"/>
      <c r="F1" s="213"/>
      <c r="G1" s="213"/>
      <c r="H1" s="213"/>
      <c r="I1" s="213"/>
      <c r="J1" s="213"/>
      <c r="K1" s="213"/>
      <c r="L1" s="213"/>
      <c r="M1" s="213"/>
      <c r="N1" s="213"/>
      <c r="O1" s="213"/>
      <c r="P1" s="213"/>
      <c r="Q1" s="213"/>
      <c r="R1" s="213"/>
      <c r="S1" s="213"/>
      <c r="T1" s="213"/>
      <c r="U1" s="213"/>
      <c r="V1" s="213"/>
      <c r="W1" s="213"/>
      <c r="X1" s="213"/>
    </row>
    <row r="2" spans="1:27" ht="12" customHeight="1">
      <c r="A2" s="4" t="s">
        <v>58</v>
      </c>
      <c r="B2" s="5"/>
      <c r="C2" s="5"/>
    </row>
    <row r="3" spans="1:27" ht="21" customHeight="1" thickBot="1">
      <c r="A3" s="3"/>
    </row>
    <row r="4" spans="1:27" ht="12" customHeight="1">
      <c r="A4" s="218" t="s">
        <v>57</v>
      </c>
      <c r="B4" s="220" t="s">
        <v>56</v>
      </c>
      <c r="C4" s="222" t="s">
        <v>55</v>
      </c>
      <c r="D4" s="224" t="s">
        <v>54</v>
      </c>
      <c r="E4" s="226" t="s">
        <v>53</v>
      </c>
      <c r="F4" s="214">
        <v>2007</v>
      </c>
      <c r="G4" s="215"/>
      <c r="H4" s="214">
        <v>2008</v>
      </c>
      <c r="I4" s="215"/>
      <c r="J4" s="214">
        <v>2009</v>
      </c>
      <c r="K4" s="215"/>
      <c r="L4" s="214">
        <v>2010</v>
      </c>
      <c r="M4" s="215"/>
      <c r="N4" s="214">
        <v>2011</v>
      </c>
      <c r="O4" s="215"/>
      <c r="P4" s="214">
        <v>2012</v>
      </c>
      <c r="Q4" s="215"/>
      <c r="R4" s="214">
        <v>2013</v>
      </c>
      <c r="S4" s="215"/>
      <c r="T4" s="214">
        <v>2014</v>
      </c>
      <c r="U4" s="215"/>
      <c r="V4" s="214">
        <v>2015</v>
      </c>
      <c r="W4" s="215"/>
      <c r="X4" s="228" t="s">
        <v>52</v>
      </c>
      <c r="Y4" s="230" t="s">
        <v>51</v>
      </c>
    </row>
    <row r="5" spans="1:27" ht="12" customHeight="1" thickBot="1">
      <c r="A5" s="219"/>
      <c r="B5" s="221"/>
      <c r="C5" s="223"/>
      <c r="D5" s="225"/>
      <c r="E5" s="227"/>
      <c r="F5" s="216"/>
      <c r="G5" s="217"/>
      <c r="H5" s="216"/>
      <c r="I5" s="217"/>
      <c r="J5" s="216"/>
      <c r="K5" s="217"/>
      <c r="L5" s="216"/>
      <c r="M5" s="217"/>
      <c r="N5" s="216"/>
      <c r="O5" s="217"/>
      <c r="P5" s="216"/>
      <c r="Q5" s="217"/>
      <c r="R5" s="216"/>
      <c r="S5" s="217"/>
      <c r="T5" s="216"/>
      <c r="U5" s="217"/>
      <c r="V5" s="216"/>
      <c r="W5" s="217"/>
      <c r="X5" s="229"/>
      <c r="Y5" s="231"/>
    </row>
    <row r="6" spans="1:27" ht="12" customHeight="1">
      <c r="A6" s="232" t="s">
        <v>50</v>
      </c>
      <c r="B6" s="233"/>
      <c r="C6" s="233"/>
      <c r="D6" s="233"/>
      <c r="E6" s="233"/>
      <c r="F6" s="233"/>
      <c r="G6" s="233"/>
      <c r="H6" s="233"/>
      <c r="I6" s="233"/>
      <c r="J6" s="233"/>
      <c r="K6" s="233"/>
      <c r="L6" s="233"/>
      <c r="M6" s="233"/>
      <c r="N6" s="233"/>
      <c r="O6" s="233"/>
      <c r="P6" s="233"/>
      <c r="Q6" s="233"/>
      <c r="R6" s="233"/>
      <c r="S6" s="233"/>
      <c r="T6" s="233"/>
      <c r="U6" s="233"/>
      <c r="V6" s="233"/>
      <c r="W6" s="233"/>
      <c r="X6" s="233"/>
      <c r="Y6" s="234"/>
    </row>
    <row r="7" spans="1:27" ht="12" customHeight="1">
      <c r="A7" s="235" t="s">
        <v>11</v>
      </c>
      <c r="B7" s="236"/>
      <c r="C7" s="236"/>
      <c r="D7" s="236"/>
      <c r="E7" s="236"/>
      <c r="F7" s="236"/>
      <c r="G7" s="236"/>
      <c r="H7" s="236"/>
      <c r="I7" s="236"/>
      <c r="J7" s="236"/>
      <c r="K7" s="236"/>
      <c r="L7" s="236"/>
      <c r="M7" s="236"/>
      <c r="N7" s="236"/>
      <c r="O7" s="236"/>
      <c r="P7" s="236"/>
      <c r="Q7" s="236"/>
      <c r="R7" s="236"/>
      <c r="S7" s="236"/>
      <c r="T7" s="236"/>
      <c r="U7" s="236"/>
      <c r="V7" s="236"/>
      <c r="W7" s="236"/>
      <c r="X7" s="236"/>
      <c r="Y7" s="237"/>
    </row>
    <row r="8" spans="1:27" ht="12" customHeight="1">
      <c r="A8" s="238">
        <v>1</v>
      </c>
      <c r="B8" s="239" t="s">
        <v>2</v>
      </c>
      <c r="C8" s="240" t="s">
        <v>200</v>
      </c>
      <c r="D8" s="241" t="s">
        <v>5</v>
      </c>
      <c r="E8" s="9" t="s">
        <v>4</v>
      </c>
      <c r="F8" s="242">
        <f>F142</f>
        <v>0</v>
      </c>
      <c r="G8" s="243"/>
      <c r="H8" s="242">
        <f>H142</f>
        <v>0</v>
      </c>
      <c r="I8" s="243"/>
      <c r="J8" s="242">
        <f>J142</f>
        <v>0</v>
      </c>
      <c r="K8" s="243"/>
      <c r="L8" s="242">
        <f>L142</f>
        <v>0</v>
      </c>
      <c r="M8" s="243"/>
      <c r="N8" s="242">
        <f>N142</f>
        <v>0</v>
      </c>
      <c r="O8" s="243"/>
      <c r="P8" s="242">
        <f>P142+1</f>
        <v>1</v>
      </c>
      <c r="Q8" s="243"/>
      <c r="R8" s="242">
        <f>R142+7</f>
        <v>8</v>
      </c>
      <c r="S8" s="243"/>
      <c r="T8" s="242">
        <f>T142+9</f>
        <v>11</v>
      </c>
      <c r="U8" s="243"/>
      <c r="V8" s="242">
        <f>V142+21</f>
        <v>38</v>
      </c>
      <c r="W8" s="243"/>
      <c r="X8" s="10">
        <f>X142+21</f>
        <v>38</v>
      </c>
      <c r="Y8" s="11">
        <f>X8/X9*100</f>
        <v>542.85714285714289</v>
      </c>
    </row>
    <row r="9" spans="1:27" ht="12" customHeight="1">
      <c r="A9" s="238"/>
      <c r="B9" s="239"/>
      <c r="C9" s="240"/>
      <c r="D9" s="241"/>
      <c r="E9" s="9" t="s">
        <v>3</v>
      </c>
      <c r="F9" s="247" t="s">
        <v>2</v>
      </c>
      <c r="G9" s="247"/>
      <c r="H9" s="247" t="s">
        <v>2</v>
      </c>
      <c r="I9" s="247"/>
      <c r="J9" s="247" t="s">
        <v>2</v>
      </c>
      <c r="K9" s="247"/>
      <c r="L9" s="248">
        <v>2</v>
      </c>
      <c r="M9" s="248"/>
      <c r="N9" s="247" t="s">
        <v>2</v>
      </c>
      <c r="O9" s="247"/>
      <c r="P9" s="247" t="s">
        <v>2</v>
      </c>
      <c r="Q9" s="247"/>
      <c r="R9" s="248">
        <v>5</v>
      </c>
      <c r="S9" s="248"/>
      <c r="T9" s="247" t="s">
        <v>2</v>
      </c>
      <c r="U9" s="247"/>
      <c r="V9" s="248">
        <v>7</v>
      </c>
      <c r="W9" s="248"/>
      <c r="X9" s="12">
        <f>V9</f>
        <v>7</v>
      </c>
      <c r="Y9" s="13" t="s">
        <v>2</v>
      </c>
      <c r="Z9" s="14"/>
      <c r="AA9" s="14"/>
    </row>
    <row r="10" spans="1:27" ht="12" customHeight="1">
      <c r="A10" s="238"/>
      <c r="B10" s="239"/>
      <c r="C10" s="240"/>
      <c r="D10" s="241"/>
      <c r="E10" s="9" t="s">
        <v>1</v>
      </c>
      <c r="F10" s="244">
        <v>0</v>
      </c>
      <c r="G10" s="245"/>
      <c r="H10" s="245"/>
      <c r="I10" s="245"/>
      <c r="J10" s="245"/>
      <c r="K10" s="245"/>
      <c r="L10" s="245"/>
      <c r="M10" s="245"/>
      <c r="N10" s="245"/>
      <c r="O10" s="245"/>
      <c r="P10" s="245"/>
      <c r="Q10" s="245"/>
      <c r="R10" s="245"/>
      <c r="S10" s="245"/>
      <c r="T10" s="245"/>
      <c r="U10" s="245"/>
      <c r="V10" s="245"/>
      <c r="W10" s="245"/>
      <c r="X10" s="245"/>
      <c r="Y10" s="246"/>
    </row>
    <row r="11" spans="1:27" ht="12" customHeight="1">
      <c r="A11" s="238"/>
      <c r="B11" s="239"/>
      <c r="C11" s="240"/>
      <c r="D11" s="241"/>
      <c r="E11" s="9" t="s">
        <v>0</v>
      </c>
      <c r="F11" s="247">
        <v>0</v>
      </c>
      <c r="G11" s="247"/>
      <c r="H11" s="247">
        <f>H145</f>
        <v>0</v>
      </c>
      <c r="I11" s="247"/>
      <c r="J11" s="247">
        <f>J145</f>
        <v>0</v>
      </c>
      <c r="K11" s="247"/>
      <c r="L11" s="247">
        <f>L145</f>
        <v>0</v>
      </c>
      <c r="M11" s="247"/>
      <c r="N11" s="247">
        <f>N145+1</f>
        <v>1</v>
      </c>
      <c r="O11" s="247"/>
      <c r="P11" s="247">
        <f>P145+7</f>
        <v>9</v>
      </c>
      <c r="Q11" s="247"/>
      <c r="R11" s="247">
        <f>R145+9</f>
        <v>12</v>
      </c>
      <c r="S11" s="247"/>
      <c r="T11" s="247">
        <f>T145+14</f>
        <v>25</v>
      </c>
      <c r="U11" s="247"/>
      <c r="V11" s="247">
        <f>V145+21</f>
        <v>39</v>
      </c>
      <c r="W11" s="247"/>
      <c r="X11" s="12">
        <f>X145+21</f>
        <v>39</v>
      </c>
      <c r="Y11" s="11">
        <f>X11/X9*100</f>
        <v>557.14285714285711</v>
      </c>
    </row>
    <row r="12" spans="1:27" ht="12" customHeight="1">
      <c r="A12" s="249" t="s">
        <v>49</v>
      </c>
      <c r="B12" s="252" t="s">
        <v>2</v>
      </c>
      <c r="C12" s="255" t="s">
        <v>201</v>
      </c>
      <c r="D12" s="258" t="s">
        <v>5</v>
      </c>
      <c r="E12" s="9" t="s">
        <v>4</v>
      </c>
      <c r="F12" s="261">
        <f>F146</f>
        <v>0</v>
      </c>
      <c r="G12" s="262"/>
      <c r="H12" s="261">
        <f>H146</f>
        <v>0</v>
      </c>
      <c r="I12" s="262"/>
      <c r="J12" s="261">
        <f>J146</f>
        <v>0</v>
      </c>
      <c r="K12" s="262"/>
      <c r="L12" s="261">
        <f>L146</f>
        <v>0</v>
      </c>
      <c r="M12" s="262"/>
      <c r="N12" s="261">
        <f>N146</f>
        <v>0</v>
      </c>
      <c r="O12" s="262"/>
      <c r="P12" s="261">
        <f>P146+1</f>
        <v>1</v>
      </c>
      <c r="Q12" s="262"/>
      <c r="R12" s="261">
        <f>R146+7</f>
        <v>7</v>
      </c>
      <c r="S12" s="262"/>
      <c r="T12" s="261">
        <f>T146+9</f>
        <v>9</v>
      </c>
      <c r="U12" s="262"/>
      <c r="V12" s="261">
        <f>V146+21</f>
        <v>26</v>
      </c>
      <c r="W12" s="262"/>
      <c r="X12" s="10">
        <f>X146+21</f>
        <v>26</v>
      </c>
      <c r="Y12" s="11">
        <f>X12/X13*100</f>
        <v>520</v>
      </c>
    </row>
    <row r="13" spans="1:27" ht="12" customHeight="1">
      <c r="A13" s="250"/>
      <c r="B13" s="253"/>
      <c r="C13" s="256"/>
      <c r="D13" s="259"/>
      <c r="E13" s="9" t="s">
        <v>3</v>
      </c>
      <c r="F13" s="266" t="s">
        <v>2</v>
      </c>
      <c r="G13" s="266"/>
      <c r="H13" s="266" t="s">
        <v>2</v>
      </c>
      <c r="I13" s="266"/>
      <c r="J13" s="266" t="s">
        <v>2</v>
      </c>
      <c r="K13" s="266"/>
      <c r="L13" s="266">
        <v>0</v>
      </c>
      <c r="M13" s="266"/>
      <c r="N13" s="266" t="s">
        <v>2</v>
      </c>
      <c r="O13" s="266"/>
      <c r="P13" s="266" t="s">
        <v>2</v>
      </c>
      <c r="Q13" s="266"/>
      <c r="R13" s="266">
        <v>4</v>
      </c>
      <c r="S13" s="266"/>
      <c r="T13" s="266" t="s">
        <v>2</v>
      </c>
      <c r="U13" s="266"/>
      <c r="V13" s="266">
        <v>5</v>
      </c>
      <c r="W13" s="266"/>
      <c r="X13" s="12">
        <f>V13</f>
        <v>5</v>
      </c>
      <c r="Y13" s="13" t="s">
        <v>2</v>
      </c>
    </row>
    <row r="14" spans="1:27" ht="12" customHeight="1">
      <c r="A14" s="250"/>
      <c r="B14" s="253"/>
      <c r="C14" s="256"/>
      <c r="D14" s="259"/>
      <c r="E14" s="9" t="s">
        <v>1</v>
      </c>
      <c r="F14" s="261">
        <v>0</v>
      </c>
      <c r="G14" s="263"/>
      <c r="H14" s="263"/>
      <c r="I14" s="263"/>
      <c r="J14" s="263"/>
      <c r="K14" s="263"/>
      <c r="L14" s="263"/>
      <c r="M14" s="263"/>
      <c r="N14" s="263"/>
      <c r="O14" s="263"/>
      <c r="P14" s="263"/>
      <c r="Q14" s="263"/>
      <c r="R14" s="263"/>
      <c r="S14" s="263"/>
      <c r="T14" s="263"/>
      <c r="U14" s="263"/>
      <c r="V14" s="263"/>
      <c r="W14" s="263"/>
      <c r="X14" s="263"/>
      <c r="Y14" s="264"/>
    </row>
    <row r="15" spans="1:27" ht="12" customHeight="1">
      <c r="A15" s="251"/>
      <c r="B15" s="254"/>
      <c r="C15" s="257"/>
      <c r="D15" s="260"/>
      <c r="E15" s="9" t="s">
        <v>0</v>
      </c>
      <c r="F15" s="265">
        <v>0</v>
      </c>
      <c r="G15" s="265"/>
      <c r="H15" s="265">
        <f>H149</f>
        <v>0</v>
      </c>
      <c r="I15" s="265"/>
      <c r="J15" s="265">
        <f>J149</f>
        <v>0</v>
      </c>
      <c r="K15" s="265"/>
      <c r="L15" s="265">
        <f>L149</f>
        <v>0</v>
      </c>
      <c r="M15" s="265"/>
      <c r="N15" s="265">
        <f>N149+1</f>
        <v>1</v>
      </c>
      <c r="O15" s="265"/>
      <c r="P15" s="265">
        <f>P149+7</f>
        <v>7</v>
      </c>
      <c r="Q15" s="265"/>
      <c r="R15" s="265">
        <f>R149+9</f>
        <v>9</v>
      </c>
      <c r="S15" s="265"/>
      <c r="T15" s="265">
        <f>T149+14</f>
        <v>17</v>
      </c>
      <c r="U15" s="265"/>
      <c r="V15" s="265">
        <f>V149+21</f>
        <v>27</v>
      </c>
      <c r="W15" s="265"/>
      <c r="X15" s="15">
        <f>X149+21</f>
        <v>27</v>
      </c>
      <c r="Y15" s="11">
        <f>X15/X13*100</f>
        <v>540</v>
      </c>
    </row>
    <row r="16" spans="1:27" ht="12" customHeight="1">
      <c r="A16" s="267">
        <v>2</v>
      </c>
      <c r="B16" s="270" t="s">
        <v>2</v>
      </c>
      <c r="C16" s="273" t="s">
        <v>15</v>
      </c>
      <c r="D16" s="276" t="s">
        <v>5</v>
      </c>
      <c r="E16" s="9" t="s">
        <v>4</v>
      </c>
      <c r="F16" s="279">
        <f>F95+F150</f>
        <v>0</v>
      </c>
      <c r="G16" s="280"/>
      <c r="H16" s="279">
        <f>H95+H150</f>
        <v>0</v>
      </c>
      <c r="I16" s="280"/>
      <c r="J16" s="279">
        <f>J95+J150</f>
        <v>0</v>
      </c>
      <c r="K16" s="280"/>
      <c r="L16" s="279">
        <f>L95+L150</f>
        <v>0</v>
      </c>
      <c r="M16" s="280"/>
      <c r="N16" s="279">
        <f>N95+N150</f>
        <v>1</v>
      </c>
      <c r="O16" s="280"/>
      <c r="P16" s="279">
        <f>P95+P150</f>
        <v>5</v>
      </c>
      <c r="Q16" s="280"/>
      <c r="R16" s="279">
        <f>R95+R150</f>
        <v>14</v>
      </c>
      <c r="S16" s="280"/>
      <c r="T16" s="279">
        <f>T95+T150</f>
        <v>23</v>
      </c>
      <c r="U16" s="280"/>
      <c r="V16" s="279">
        <f>V95+V150</f>
        <v>39</v>
      </c>
      <c r="W16" s="280"/>
      <c r="X16" s="15">
        <f>X95+X150</f>
        <v>39</v>
      </c>
      <c r="Y16" s="11">
        <f>X16/X17*100</f>
        <v>975</v>
      </c>
    </row>
    <row r="17" spans="1:25" ht="12" customHeight="1">
      <c r="A17" s="268"/>
      <c r="B17" s="271"/>
      <c r="C17" s="274"/>
      <c r="D17" s="277"/>
      <c r="E17" s="9" t="s">
        <v>3</v>
      </c>
      <c r="F17" s="247" t="s">
        <v>2</v>
      </c>
      <c r="G17" s="247"/>
      <c r="H17" s="247" t="s">
        <v>2</v>
      </c>
      <c r="I17" s="247"/>
      <c r="J17" s="247" t="s">
        <v>2</v>
      </c>
      <c r="K17" s="247"/>
      <c r="L17" s="247">
        <v>2</v>
      </c>
      <c r="M17" s="247"/>
      <c r="N17" s="247" t="s">
        <v>2</v>
      </c>
      <c r="O17" s="247"/>
      <c r="P17" s="247" t="s">
        <v>2</v>
      </c>
      <c r="Q17" s="247"/>
      <c r="R17" s="247">
        <v>3</v>
      </c>
      <c r="S17" s="247"/>
      <c r="T17" s="247" t="s">
        <v>2</v>
      </c>
      <c r="U17" s="247"/>
      <c r="V17" s="247">
        <v>4</v>
      </c>
      <c r="W17" s="247"/>
      <c r="X17" s="15">
        <f>V17</f>
        <v>4</v>
      </c>
      <c r="Y17" s="13" t="s">
        <v>2</v>
      </c>
    </row>
    <row r="18" spans="1:25" ht="12" customHeight="1">
      <c r="A18" s="268"/>
      <c r="B18" s="271"/>
      <c r="C18" s="274"/>
      <c r="D18" s="277"/>
      <c r="E18" s="9" t="s">
        <v>1</v>
      </c>
      <c r="F18" s="281">
        <v>0</v>
      </c>
      <c r="G18" s="282"/>
      <c r="H18" s="282"/>
      <c r="I18" s="282"/>
      <c r="J18" s="282"/>
      <c r="K18" s="282"/>
      <c r="L18" s="282"/>
      <c r="M18" s="282"/>
      <c r="N18" s="282"/>
      <c r="O18" s="282"/>
      <c r="P18" s="282"/>
      <c r="Q18" s="282"/>
      <c r="R18" s="282"/>
      <c r="S18" s="282"/>
      <c r="T18" s="282"/>
      <c r="U18" s="282"/>
      <c r="V18" s="282"/>
      <c r="W18" s="282"/>
      <c r="X18" s="282"/>
      <c r="Y18" s="283"/>
    </row>
    <row r="19" spans="1:25" ht="11.25" customHeight="1">
      <c r="A19" s="269"/>
      <c r="B19" s="272"/>
      <c r="C19" s="275"/>
      <c r="D19" s="278"/>
      <c r="E19" s="9" t="s">
        <v>0</v>
      </c>
      <c r="F19" s="247">
        <f>F98</f>
        <v>0</v>
      </c>
      <c r="G19" s="247"/>
      <c r="H19" s="247">
        <f>H98+H153</f>
        <v>0</v>
      </c>
      <c r="I19" s="247"/>
      <c r="J19" s="247">
        <f>J98+J153</f>
        <v>0</v>
      </c>
      <c r="K19" s="247"/>
      <c r="L19" s="247">
        <f>L98+L153</f>
        <v>0</v>
      </c>
      <c r="M19" s="247"/>
      <c r="N19" s="247">
        <f>N98+N153</f>
        <v>8</v>
      </c>
      <c r="O19" s="247"/>
      <c r="P19" s="247">
        <f>P98+P153</f>
        <v>15</v>
      </c>
      <c r="Q19" s="247"/>
      <c r="R19" s="247">
        <f>R98+R153</f>
        <v>24</v>
      </c>
      <c r="S19" s="247"/>
      <c r="T19" s="247">
        <f>T98+T153</f>
        <v>33</v>
      </c>
      <c r="U19" s="247"/>
      <c r="V19" s="247">
        <f>V98+V153</f>
        <v>44</v>
      </c>
      <c r="W19" s="247"/>
      <c r="X19" s="15">
        <f>X98+X153</f>
        <v>44</v>
      </c>
      <c r="Y19" s="11">
        <f>X19/X17*100</f>
        <v>1100</v>
      </c>
    </row>
    <row r="20" spans="1:25" ht="12" customHeight="1">
      <c r="A20" s="267">
        <v>3</v>
      </c>
      <c r="B20" s="270" t="s">
        <v>2</v>
      </c>
      <c r="C20" s="273" t="s">
        <v>35</v>
      </c>
      <c r="D20" s="276" t="s">
        <v>5</v>
      </c>
      <c r="E20" s="9" t="s">
        <v>4</v>
      </c>
      <c r="F20" s="279">
        <f>F87</f>
        <v>0</v>
      </c>
      <c r="G20" s="280"/>
      <c r="H20" s="279">
        <f>H87</f>
        <v>0</v>
      </c>
      <c r="I20" s="280"/>
      <c r="J20" s="279">
        <f>J87</f>
        <v>5</v>
      </c>
      <c r="K20" s="280"/>
      <c r="L20" s="279">
        <f>L87</f>
        <v>79</v>
      </c>
      <c r="M20" s="280"/>
      <c r="N20" s="279">
        <f>N87</f>
        <v>289</v>
      </c>
      <c r="O20" s="280"/>
      <c r="P20" s="279">
        <f>P87</f>
        <v>421</v>
      </c>
      <c r="Q20" s="280"/>
      <c r="R20" s="279">
        <f>R87</f>
        <v>535</v>
      </c>
      <c r="S20" s="280"/>
      <c r="T20" s="279">
        <f>T87</f>
        <v>595</v>
      </c>
      <c r="U20" s="280"/>
      <c r="V20" s="279">
        <f>V87</f>
        <v>707</v>
      </c>
      <c r="W20" s="280"/>
      <c r="X20" s="15">
        <f>X87</f>
        <v>707</v>
      </c>
      <c r="Y20" s="11">
        <f>X20/X21*100</f>
        <v>160.68181818181819</v>
      </c>
    </row>
    <row r="21" spans="1:25" ht="12" customHeight="1">
      <c r="A21" s="268"/>
      <c r="B21" s="271"/>
      <c r="C21" s="274"/>
      <c r="D21" s="277"/>
      <c r="E21" s="9" t="s">
        <v>3</v>
      </c>
      <c r="F21" s="247" t="s">
        <v>2</v>
      </c>
      <c r="G21" s="247"/>
      <c r="H21" s="247" t="s">
        <v>2</v>
      </c>
      <c r="I21" s="247"/>
      <c r="J21" s="247" t="s">
        <v>2</v>
      </c>
      <c r="K21" s="247"/>
      <c r="L21" s="247">
        <v>80</v>
      </c>
      <c r="M21" s="247"/>
      <c r="N21" s="247" t="s">
        <v>2</v>
      </c>
      <c r="O21" s="247"/>
      <c r="P21" s="247" t="s">
        <v>2</v>
      </c>
      <c r="Q21" s="247"/>
      <c r="R21" s="247">
        <v>264</v>
      </c>
      <c r="S21" s="247"/>
      <c r="T21" s="247" t="s">
        <v>2</v>
      </c>
      <c r="U21" s="247"/>
      <c r="V21" s="247">
        <v>440</v>
      </c>
      <c r="W21" s="247"/>
      <c r="X21" s="15">
        <f>V21</f>
        <v>440</v>
      </c>
      <c r="Y21" s="13" t="s">
        <v>2</v>
      </c>
    </row>
    <row r="22" spans="1:25" ht="12" customHeight="1">
      <c r="A22" s="268"/>
      <c r="B22" s="271"/>
      <c r="C22" s="274"/>
      <c r="D22" s="277"/>
      <c r="E22" s="9" t="s">
        <v>1</v>
      </c>
      <c r="F22" s="279">
        <v>0</v>
      </c>
      <c r="G22" s="282"/>
      <c r="H22" s="282"/>
      <c r="I22" s="282"/>
      <c r="J22" s="282"/>
      <c r="K22" s="282"/>
      <c r="L22" s="282"/>
      <c r="M22" s="282"/>
      <c r="N22" s="282"/>
      <c r="O22" s="282"/>
      <c r="P22" s="282"/>
      <c r="Q22" s="282"/>
      <c r="R22" s="282"/>
      <c r="S22" s="282"/>
      <c r="T22" s="282"/>
      <c r="U22" s="282"/>
      <c r="V22" s="282"/>
      <c r="W22" s="282"/>
      <c r="X22" s="282"/>
      <c r="Y22" s="283"/>
    </row>
    <row r="23" spans="1:25" ht="12" customHeight="1">
      <c r="A23" s="269"/>
      <c r="B23" s="272"/>
      <c r="C23" s="275"/>
      <c r="D23" s="278"/>
      <c r="E23" s="9" t="s">
        <v>0</v>
      </c>
      <c r="F23" s="247">
        <f>F90</f>
        <v>0</v>
      </c>
      <c r="G23" s="247"/>
      <c r="H23" s="247">
        <f>H90</f>
        <v>0</v>
      </c>
      <c r="I23" s="247"/>
      <c r="J23" s="247">
        <f>J90</f>
        <v>43</v>
      </c>
      <c r="K23" s="247"/>
      <c r="L23" s="247">
        <f>L90</f>
        <v>274</v>
      </c>
      <c r="M23" s="247"/>
      <c r="N23" s="247">
        <f>N90</f>
        <v>462</v>
      </c>
      <c r="O23" s="247"/>
      <c r="P23" s="247">
        <f>P90</f>
        <v>558</v>
      </c>
      <c r="Q23" s="247"/>
      <c r="R23" s="247">
        <f>R90</f>
        <v>623</v>
      </c>
      <c r="S23" s="247"/>
      <c r="T23" s="247">
        <f>T90</f>
        <v>678</v>
      </c>
      <c r="U23" s="247"/>
      <c r="V23" s="247">
        <f>V90</f>
        <v>720</v>
      </c>
      <c r="W23" s="247"/>
      <c r="X23" s="15">
        <f>X90</f>
        <v>720</v>
      </c>
      <c r="Y23" s="11">
        <f>X23/X21*100</f>
        <v>163.63636363636365</v>
      </c>
    </row>
    <row r="24" spans="1:25" ht="12" customHeight="1">
      <c r="A24" s="267">
        <v>4</v>
      </c>
      <c r="B24" s="270" t="s">
        <v>2</v>
      </c>
      <c r="C24" s="273" t="s">
        <v>48</v>
      </c>
      <c r="D24" s="276" t="s">
        <v>5</v>
      </c>
      <c r="E24" s="9" t="s">
        <v>4</v>
      </c>
      <c r="F24" s="279">
        <f>F99</f>
        <v>0</v>
      </c>
      <c r="G24" s="280"/>
      <c r="H24" s="279">
        <f>H99</f>
        <v>0</v>
      </c>
      <c r="I24" s="280"/>
      <c r="J24" s="279">
        <f>J99</f>
        <v>5</v>
      </c>
      <c r="K24" s="280"/>
      <c r="L24" s="279">
        <f>L99</f>
        <v>78</v>
      </c>
      <c r="M24" s="280"/>
      <c r="N24" s="279">
        <f>N99</f>
        <v>271</v>
      </c>
      <c r="O24" s="280"/>
      <c r="P24" s="279">
        <f>P99</f>
        <v>382</v>
      </c>
      <c r="Q24" s="280"/>
      <c r="R24" s="279">
        <f>R99</f>
        <v>472</v>
      </c>
      <c r="S24" s="280"/>
      <c r="T24" s="279">
        <f>T99</f>
        <v>515</v>
      </c>
      <c r="U24" s="280"/>
      <c r="V24" s="279">
        <f>V99</f>
        <v>597</v>
      </c>
      <c r="W24" s="280"/>
      <c r="X24" s="15">
        <f>X99</f>
        <v>597</v>
      </c>
      <c r="Y24" s="11">
        <f>X24/X25*100</f>
        <v>361.81818181818181</v>
      </c>
    </row>
    <row r="25" spans="1:25" ht="12" customHeight="1">
      <c r="A25" s="268"/>
      <c r="B25" s="271"/>
      <c r="C25" s="274"/>
      <c r="D25" s="277"/>
      <c r="E25" s="9" t="s">
        <v>3</v>
      </c>
      <c r="F25" s="247" t="s">
        <v>2</v>
      </c>
      <c r="G25" s="247"/>
      <c r="H25" s="247" t="s">
        <v>2</v>
      </c>
      <c r="I25" s="247"/>
      <c r="J25" s="247" t="s">
        <v>2</v>
      </c>
      <c r="K25" s="247"/>
      <c r="L25" s="247">
        <v>30</v>
      </c>
      <c r="M25" s="247"/>
      <c r="N25" s="247" t="s">
        <v>2</v>
      </c>
      <c r="O25" s="247"/>
      <c r="P25" s="247" t="s">
        <v>2</v>
      </c>
      <c r="Q25" s="247"/>
      <c r="R25" s="247">
        <v>98</v>
      </c>
      <c r="S25" s="247"/>
      <c r="T25" s="247" t="s">
        <v>2</v>
      </c>
      <c r="U25" s="247"/>
      <c r="V25" s="247">
        <v>165</v>
      </c>
      <c r="W25" s="247"/>
      <c r="X25" s="15">
        <f>V25</f>
        <v>165</v>
      </c>
      <c r="Y25" s="13" t="s">
        <v>2</v>
      </c>
    </row>
    <row r="26" spans="1:25" ht="12" customHeight="1">
      <c r="A26" s="268"/>
      <c r="B26" s="271"/>
      <c r="C26" s="274"/>
      <c r="D26" s="277"/>
      <c r="E26" s="9" t="s">
        <v>1</v>
      </c>
      <c r="F26" s="279">
        <v>0</v>
      </c>
      <c r="G26" s="282"/>
      <c r="H26" s="282"/>
      <c r="I26" s="282"/>
      <c r="J26" s="282"/>
      <c r="K26" s="282"/>
      <c r="L26" s="282"/>
      <c r="M26" s="282"/>
      <c r="N26" s="282"/>
      <c r="O26" s="282"/>
      <c r="P26" s="282"/>
      <c r="Q26" s="282"/>
      <c r="R26" s="282"/>
      <c r="S26" s="282"/>
      <c r="T26" s="282"/>
      <c r="U26" s="282"/>
      <c r="V26" s="282"/>
      <c r="W26" s="282"/>
      <c r="X26" s="282"/>
      <c r="Y26" s="283"/>
    </row>
    <row r="27" spans="1:25" ht="12" customHeight="1">
      <c r="A27" s="269"/>
      <c r="B27" s="272"/>
      <c r="C27" s="275"/>
      <c r="D27" s="278"/>
      <c r="E27" s="9" t="s">
        <v>0</v>
      </c>
      <c r="F27" s="247">
        <f>F102</f>
        <v>0</v>
      </c>
      <c r="G27" s="247"/>
      <c r="H27" s="247">
        <f>H102</f>
        <v>0</v>
      </c>
      <c r="I27" s="247"/>
      <c r="J27" s="247">
        <f>J102</f>
        <v>43</v>
      </c>
      <c r="K27" s="247"/>
      <c r="L27" s="247">
        <f>L102</f>
        <v>260</v>
      </c>
      <c r="M27" s="247"/>
      <c r="N27" s="247">
        <f>N102</f>
        <v>423</v>
      </c>
      <c r="O27" s="247"/>
      <c r="P27" s="247">
        <f>P102</f>
        <v>500</v>
      </c>
      <c r="Q27" s="247"/>
      <c r="R27" s="247">
        <f>R102</f>
        <v>546</v>
      </c>
      <c r="S27" s="247"/>
      <c r="T27" s="247">
        <f>T102</f>
        <v>581</v>
      </c>
      <c r="U27" s="247"/>
      <c r="V27" s="247">
        <f>V102</f>
        <v>606</v>
      </c>
      <c r="W27" s="247"/>
      <c r="X27" s="15">
        <f>X102</f>
        <v>606</v>
      </c>
      <c r="Y27" s="11">
        <f>X27/X25*100</f>
        <v>367.27272727272731</v>
      </c>
    </row>
    <row r="28" spans="1:25" ht="12" customHeight="1">
      <c r="A28" s="249" t="s">
        <v>47</v>
      </c>
      <c r="B28" s="252" t="s">
        <v>2</v>
      </c>
      <c r="C28" s="284" t="s">
        <v>46</v>
      </c>
      <c r="D28" s="258" t="s">
        <v>5</v>
      </c>
      <c r="E28" s="9" t="s">
        <v>4</v>
      </c>
      <c r="F28" s="285">
        <f>F103</f>
        <v>0</v>
      </c>
      <c r="G28" s="286"/>
      <c r="H28" s="285">
        <f>H103</f>
        <v>0</v>
      </c>
      <c r="I28" s="286"/>
      <c r="J28" s="285">
        <f>J103</f>
        <v>3</v>
      </c>
      <c r="K28" s="286"/>
      <c r="L28" s="285">
        <f>L103</f>
        <v>46</v>
      </c>
      <c r="M28" s="286"/>
      <c r="N28" s="285">
        <f>N103</f>
        <v>171</v>
      </c>
      <c r="O28" s="286"/>
      <c r="P28" s="285">
        <f>P103</f>
        <v>241</v>
      </c>
      <c r="Q28" s="286"/>
      <c r="R28" s="285">
        <f>R103</f>
        <v>290</v>
      </c>
      <c r="S28" s="286"/>
      <c r="T28" s="285">
        <f>T103</f>
        <v>309</v>
      </c>
      <c r="U28" s="286"/>
      <c r="V28" s="285">
        <f>V103</f>
        <v>344</v>
      </c>
      <c r="W28" s="286"/>
      <c r="X28" s="15">
        <f>X103</f>
        <v>344</v>
      </c>
      <c r="Y28" s="11">
        <f>X28/X29*100</f>
        <v>330.76923076923077</v>
      </c>
    </row>
    <row r="29" spans="1:25" ht="12" customHeight="1">
      <c r="A29" s="250"/>
      <c r="B29" s="253"/>
      <c r="C29" s="256"/>
      <c r="D29" s="259"/>
      <c r="E29" s="9" t="s">
        <v>3</v>
      </c>
      <c r="F29" s="265" t="s">
        <v>2</v>
      </c>
      <c r="G29" s="265"/>
      <c r="H29" s="265" t="s">
        <v>2</v>
      </c>
      <c r="I29" s="265"/>
      <c r="J29" s="265" t="s">
        <v>2</v>
      </c>
      <c r="K29" s="265"/>
      <c r="L29" s="265">
        <v>20</v>
      </c>
      <c r="M29" s="265"/>
      <c r="N29" s="265" t="s">
        <v>2</v>
      </c>
      <c r="O29" s="265"/>
      <c r="P29" s="265" t="s">
        <v>2</v>
      </c>
      <c r="Q29" s="265"/>
      <c r="R29" s="265">
        <v>66</v>
      </c>
      <c r="S29" s="265"/>
      <c r="T29" s="265" t="s">
        <v>2</v>
      </c>
      <c r="U29" s="265"/>
      <c r="V29" s="265">
        <v>104</v>
      </c>
      <c r="W29" s="265"/>
      <c r="X29" s="15">
        <f>V29</f>
        <v>104</v>
      </c>
      <c r="Y29" s="13" t="s">
        <v>2</v>
      </c>
    </row>
    <row r="30" spans="1:25" ht="12" customHeight="1">
      <c r="A30" s="250"/>
      <c r="B30" s="253"/>
      <c r="C30" s="256"/>
      <c r="D30" s="259"/>
      <c r="E30" s="9" t="s">
        <v>1</v>
      </c>
      <c r="F30" s="287">
        <v>0</v>
      </c>
      <c r="G30" s="288"/>
      <c r="H30" s="288"/>
      <c r="I30" s="288"/>
      <c r="J30" s="288"/>
      <c r="K30" s="288"/>
      <c r="L30" s="288"/>
      <c r="M30" s="288"/>
      <c r="N30" s="288"/>
      <c r="O30" s="288"/>
      <c r="P30" s="288"/>
      <c r="Q30" s="288"/>
      <c r="R30" s="288"/>
      <c r="S30" s="288"/>
      <c r="T30" s="288"/>
      <c r="U30" s="288"/>
      <c r="V30" s="288"/>
      <c r="W30" s="288"/>
      <c r="X30" s="288"/>
      <c r="Y30" s="289"/>
    </row>
    <row r="31" spans="1:25" ht="12" customHeight="1">
      <c r="A31" s="251"/>
      <c r="B31" s="254"/>
      <c r="C31" s="257"/>
      <c r="D31" s="260"/>
      <c r="E31" s="9" t="s">
        <v>0</v>
      </c>
      <c r="F31" s="265">
        <f>F106</f>
        <v>0</v>
      </c>
      <c r="G31" s="265"/>
      <c r="H31" s="265">
        <f>H106</f>
        <v>0</v>
      </c>
      <c r="I31" s="265"/>
      <c r="J31" s="265">
        <f>J106</f>
        <v>28</v>
      </c>
      <c r="K31" s="265"/>
      <c r="L31" s="265">
        <f>L106</f>
        <v>170</v>
      </c>
      <c r="M31" s="265"/>
      <c r="N31" s="265">
        <f>N106</f>
        <v>272</v>
      </c>
      <c r="O31" s="265"/>
      <c r="P31" s="265">
        <f>P106</f>
        <v>310</v>
      </c>
      <c r="Q31" s="265"/>
      <c r="R31" s="265">
        <f>R106</f>
        <v>332</v>
      </c>
      <c r="S31" s="265"/>
      <c r="T31" s="265">
        <f>T106</f>
        <v>342</v>
      </c>
      <c r="U31" s="265"/>
      <c r="V31" s="265">
        <f>V106</f>
        <v>349</v>
      </c>
      <c r="W31" s="265"/>
      <c r="X31" s="15">
        <f>X106</f>
        <v>349</v>
      </c>
      <c r="Y31" s="11">
        <f>X31/X29*100</f>
        <v>335.57692307692309</v>
      </c>
    </row>
    <row r="32" spans="1:25" ht="12" customHeight="1">
      <c r="A32" s="290" t="s">
        <v>45</v>
      </c>
      <c r="B32" s="291" t="s">
        <v>2</v>
      </c>
      <c r="C32" s="292" t="s">
        <v>202</v>
      </c>
      <c r="D32" s="294" t="s">
        <v>5</v>
      </c>
      <c r="E32" s="9" t="s">
        <v>4</v>
      </c>
      <c r="F32" s="285">
        <f>F107</f>
        <v>0</v>
      </c>
      <c r="G32" s="286"/>
      <c r="H32" s="285">
        <f>H107</f>
        <v>0</v>
      </c>
      <c r="I32" s="286"/>
      <c r="J32" s="285">
        <f>J107</f>
        <v>2</v>
      </c>
      <c r="K32" s="286"/>
      <c r="L32" s="285">
        <f>L107</f>
        <v>21</v>
      </c>
      <c r="M32" s="286"/>
      <c r="N32" s="285">
        <f>N107</f>
        <v>68</v>
      </c>
      <c r="O32" s="286"/>
      <c r="P32" s="285">
        <f>P107</f>
        <v>88</v>
      </c>
      <c r="Q32" s="286"/>
      <c r="R32" s="285">
        <f>R107</f>
        <v>113</v>
      </c>
      <c r="S32" s="286"/>
      <c r="T32" s="285">
        <f>T107</f>
        <v>132</v>
      </c>
      <c r="U32" s="286"/>
      <c r="V32" s="285">
        <f>V107</f>
        <v>169</v>
      </c>
      <c r="W32" s="286"/>
      <c r="X32" s="15">
        <f>X107</f>
        <v>169</v>
      </c>
      <c r="Y32" s="11">
        <f>X32/X33*100</f>
        <v>344.89795918367349</v>
      </c>
    </row>
    <row r="33" spans="1:25" ht="12" customHeight="1">
      <c r="A33" s="290"/>
      <c r="B33" s="291"/>
      <c r="C33" s="293"/>
      <c r="D33" s="294"/>
      <c r="E33" s="9" t="s">
        <v>3</v>
      </c>
      <c r="F33" s="265" t="s">
        <v>2</v>
      </c>
      <c r="G33" s="265"/>
      <c r="H33" s="265" t="s">
        <v>2</v>
      </c>
      <c r="I33" s="265"/>
      <c r="J33" s="265" t="s">
        <v>2</v>
      </c>
      <c r="K33" s="265"/>
      <c r="L33" s="265">
        <v>8</v>
      </c>
      <c r="M33" s="265"/>
      <c r="N33" s="265" t="s">
        <v>2</v>
      </c>
      <c r="O33" s="265"/>
      <c r="P33" s="265" t="s">
        <v>2</v>
      </c>
      <c r="Q33" s="265"/>
      <c r="R33" s="265">
        <v>26</v>
      </c>
      <c r="S33" s="265"/>
      <c r="T33" s="265" t="s">
        <v>2</v>
      </c>
      <c r="U33" s="265"/>
      <c r="V33" s="265">
        <v>49</v>
      </c>
      <c r="W33" s="265"/>
      <c r="X33" s="15">
        <f>V33</f>
        <v>49</v>
      </c>
      <c r="Y33" s="13" t="s">
        <v>2</v>
      </c>
    </row>
    <row r="34" spans="1:25" ht="12" customHeight="1">
      <c r="A34" s="290"/>
      <c r="B34" s="291"/>
      <c r="C34" s="293"/>
      <c r="D34" s="294"/>
      <c r="E34" s="9" t="s">
        <v>1</v>
      </c>
      <c r="F34" s="285">
        <v>0</v>
      </c>
      <c r="G34" s="288"/>
      <c r="H34" s="288"/>
      <c r="I34" s="288"/>
      <c r="J34" s="288"/>
      <c r="K34" s="288"/>
      <c r="L34" s="288"/>
      <c r="M34" s="288"/>
      <c r="N34" s="288"/>
      <c r="O34" s="288"/>
      <c r="P34" s="288"/>
      <c r="Q34" s="288"/>
      <c r="R34" s="288"/>
      <c r="S34" s="288"/>
      <c r="T34" s="288"/>
      <c r="U34" s="288"/>
      <c r="V34" s="288"/>
      <c r="W34" s="288"/>
      <c r="X34" s="288"/>
      <c r="Y34" s="289"/>
    </row>
    <row r="35" spans="1:25" ht="12" customHeight="1">
      <c r="A35" s="290"/>
      <c r="B35" s="291"/>
      <c r="C35" s="293"/>
      <c r="D35" s="294"/>
      <c r="E35" s="9" t="s">
        <v>0</v>
      </c>
      <c r="F35" s="265">
        <f>F110</f>
        <v>0</v>
      </c>
      <c r="G35" s="265"/>
      <c r="H35" s="265">
        <f>H110</f>
        <v>0</v>
      </c>
      <c r="I35" s="265"/>
      <c r="J35" s="265">
        <f>J110</f>
        <v>10</v>
      </c>
      <c r="K35" s="265"/>
      <c r="L35" s="265">
        <f>L110</f>
        <v>57</v>
      </c>
      <c r="M35" s="265"/>
      <c r="N35" s="265">
        <f>N110</f>
        <v>98</v>
      </c>
      <c r="O35" s="265"/>
      <c r="P35" s="265">
        <f>P110</f>
        <v>122</v>
      </c>
      <c r="Q35" s="265"/>
      <c r="R35" s="265">
        <f>R110</f>
        <v>141</v>
      </c>
      <c r="S35" s="265"/>
      <c r="T35" s="265">
        <f>T110</f>
        <v>158</v>
      </c>
      <c r="U35" s="265"/>
      <c r="V35" s="265">
        <f>V110</f>
        <v>173</v>
      </c>
      <c r="W35" s="265"/>
      <c r="X35" s="15">
        <f>X110</f>
        <v>173</v>
      </c>
      <c r="Y35" s="11">
        <f>X35/X33*100</f>
        <v>353.0612244897959</v>
      </c>
    </row>
    <row r="36" spans="1:25" ht="12" customHeight="1">
      <c r="A36" s="249" t="s">
        <v>44</v>
      </c>
      <c r="B36" s="291" t="s">
        <v>2</v>
      </c>
      <c r="C36" s="292" t="s">
        <v>203</v>
      </c>
      <c r="D36" s="294" t="s">
        <v>5</v>
      </c>
      <c r="E36" s="9" t="s">
        <v>4</v>
      </c>
      <c r="F36" s="285">
        <f>F111</f>
        <v>0</v>
      </c>
      <c r="G36" s="286"/>
      <c r="H36" s="285">
        <f>H111</f>
        <v>0</v>
      </c>
      <c r="I36" s="286"/>
      <c r="J36" s="285">
        <f>J111</f>
        <v>0</v>
      </c>
      <c r="K36" s="286"/>
      <c r="L36" s="285">
        <f>L111</f>
        <v>11</v>
      </c>
      <c r="M36" s="286"/>
      <c r="N36" s="285">
        <f>N111</f>
        <v>32</v>
      </c>
      <c r="O36" s="286"/>
      <c r="P36" s="285">
        <f>P111</f>
        <v>53</v>
      </c>
      <c r="Q36" s="286"/>
      <c r="R36" s="285">
        <f>R111</f>
        <v>69</v>
      </c>
      <c r="S36" s="286"/>
      <c r="T36" s="285">
        <f>T111</f>
        <v>74</v>
      </c>
      <c r="U36" s="286"/>
      <c r="V36" s="285">
        <f>V111</f>
        <v>84</v>
      </c>
      <c r="W36" s="286"/>
      <c r="X36" s="15">
        <f>X111</f>
        <v>84</v>
      </c>
      <c r="Y36" s="11">
        <f>X36/X37*100</f>
        <v>700</v>
      </c>
    </row>
    <row r="37" spans="1:25" ht="12" customHeight="1">
      <c r="A37" s="250"/>
      <c r="B37" s="291"/>
      <c r="C37" s="293"/>
      <c r="D37" s="294"/>
      <c r="E37" s="9" t="s">
        <v>3</v>
      </c>
      <c r="F37" s="265" t="s">
        <v>2</v>
      </c>
      <c r="G37" s="265"/>
      <c r="H37" s="265" t="s">
        <v>2</v>
      </c>
      <c r="I37" s="265"/>
      <c r="J37" s="265" t="s">
        <v>2</v>
      </c>
      <c r="K37" s="265"/>
      <c r="L37" s="265">
        <v>2</v>
      </c>
      <c r="M37" s="265"/>
      <c r="N37" s="265" t="s">
        <v>2</v>
      </c>
      <c r="O37" s="265"/>
      <c r="P37" s="265" t="s">
        <v>2</v>
      </c>
      <c r="Q37" s="265"/>
      <c r="R37" s="265">
        <v>6</v>
      </c>
      <c r="S37" s="265"/>
      <c r="T37" s="265" t="s">
        <v>2</v>
      </c>
      <c r="U37" s="265"/>
      <c r="V37" s="265">
        <v>12</v>
      </c>
      <c r="W37" s="265"/>
      <c r="X37" s="15">
        <f>V37</f>
        <v>12</v>
      </c>
      <c r="Y37" s="13" t="s">
        <v>2</v>
      </c>
    </row>
    <row r="38" spans="1:25" ht="12" customHeight="1">
      <c r="A38" s="250"/>
      <c r="B38" s="291"/>
      <c r="C38" s="293"/>
      <c r="D38" s="294"/>
      <c r="E38" s="9" t="s">
        <v>1</v>
      </c>
      <c r="F38" s="285">
        <v>0</v>
      </c>
      <c r="G38" s="288"/>
      <c r="H38" s="288"/>
      <c r="I38" s="288"/>
      <c r="J38" s="288"/>
      <c r="K38" s="288"/>
      <c r="L38" s="288"/>
      <c r="M38" s="288"/>
      <c r="N38" s="288"/>
      <c r="O38" s="288"/>
      <c r="P38" s="288"/>
      <c r="Q38" s="288"/>
      <c r="R38" s="288"/>
      <c r="S38" s="288"/>
      <c r="T38" s="288"/>
      <c r="U38" s="288"/>
      <c r="V38" s="288"/>
      <c r="W38" s="288"/>
      <c r="X38" s="288"/>
      <c r="Y38" s="289"/>
    </row>
    <row r="39" spans="1:25" ht="12" customHeight="1">
      <c r="A39" s="251"/>
      <c r="B39" s="291"/>
      <c r="C39" s="293"/>
      <c r="D39" s="294"/>
      <c r="E39" s="9" t="s">
        <v>0</v>
      </c>
      <c r="F39" s="265">
        <f>F114</f>
        <v>0</v>
      </c>
      <c r="G39" s="265"/>
      <c r="H39" s="265">
        <f>H114</f>
        <v>0</v>
      </c>
      <c r="I39" s="265"/>
      <c r="J39" s="265">
        <f>J114</f>
        <v>5</v>
      </c>
      <c r="K39" s="265"/>
      <c r="L39" s="265">
        <f>L114</f>
        <v>33</v>
      </c>
      <c r="M39" s="265"/>
      <c r="N39" s="265">
        <f>N114</f>
        <v>53</v>
      </c>
      <c r="O39" s="265"/>
      <c r="P39" s="265">
        <f>P114</f>
        <v>68</v>
      </c>
      <c r="Q39" s="265"/>
      <c r="R39" s="265">
        <f>R114</f>
        <v>73</v>
      </c>
      <c r="S39" s="265"/>
      <c r="T39" s="265">
        <f>T114</f>
        <v>81</v>
      </c>
      <c r="U39" s="265"/>
      <c r="V39" s="265">
        <f>V114</f>
        <v>84</v>
      </c>
      <c r="W39" s="265"/>
      <c r="X39" s="15">
        <f>X114</f>
        <v>84</v>
      </c>
      <c r="Y39" s="11">
        <f>X39/X37*100</f>
        <v>700</v>
      </c>
    </row>
    <row r="40" spans="1:25" ht="12" customHeight="1">
      <c r="A40" s="290" t="s">
        <v>43</v>
      </c>
      <c r="B40" s="252" t="s">
        <v>2</v>
      </c>
      <c r="C40" s="284" t="s">
        <v>42</v>
      </c>
      <c r="D40" s="258" t="s">
        <v>5</v>
      </c>
      <c r="E40" s="9" t="s">
        <v>4</v>
      </c>
      <c r="F40" s="285">
        <f>F115</f>
        <v>0</v>
      </c>
      <c r="G40" s="286"/>
      <c r="H40" s="285">
        <f>H115</f>
        <v>0</v>
      </c>
      <c r="I40" s="286"/>
      <c r="J40" s="285">
        <f>J115</f>
        <v>0</v>
      </c>
      <c r="K40" s="286"/>
      <c r="L40" s="285">
        <f>L115</f>
        <v>4</v>
      </c>
      <c r="M40" s="286"/>
      <c r="N40" s="285">
        <f>N115</f>
        <v>22</v>
      </c>
      <c r="O40" s="286"/>
      <c r="P40" s="285">
        <f>P115</f>
        <v>40</v>
      </c>
      <c r="Q40" s="286"/>
      <c r="R40" s="285">
        <f>R115</f>
        <v>50</v>
      </c>
      <c r="S40" s="286"/>
      <c r="T40" s="285">
        <f>T115</f>
        <v>58</v>
      </c>
      <c r="U40" s="286"/>
      <c r="V40" s="285">
        <f>V115</f>
        <v>75</v>
      </c>
      <c r="W40" s="286"/>
      <c r="X40" s="15">
        <f>X115</f>
        <v>75</v>
      </c>
      <c r="Y40" s="11">
        <f>X40/X41*100</f>
        <v>83.333333333333343</v>
      </c>
    </row>
    <row r="41" spans="1:25" ht="12" customHeight="1">
      <c r="A41" s="290"/>
      <c r="B41" s="253"/>
      <c r="C41" s="256"/>
      <c r="D41" s="259"/>
      <c r="E41" s="9" t="s">
        <v>3</v>
      </c>
      <c r="F41" s="265" t="s">
        <v>2</v>
      </c>
      <c r="G41" s="265"/>
      <c r="H41" s="265" t="s">
        <v>2</v>
      </c>
      <c r="I41" s="265"/>
      <c r="J41" s="265" t="s">
        <v>2</v>
      </c>
      <c r="K41" s="265"/>
      <c r="L41" s="265">
        <v>20</v>
      </c>
      <c r="M41" s="265"/>
      <c r="N41" s="265" t="s">
        <v>2</v>
      </c>
      <c r="O41" s="265"/>
      <c r="P41" s="265" t="s">
        <v>2</v>
      </c>
      <c r="Q41" s="265"/>
      <c r="R41" s="265">
        <v>50</v>
      </c>
      <c r="S41" s="265"/>
      <c r="T41" s="265" t="s">
        <v>2</v>
      </c>
      <c r="U41" s="265"/>
      <c r="V41" s="265">
        <v>90</v>
      </c>
      <c r="W41" s="265"/>
      <c r="X41" s="15">
        <f>V41</f>
        <v>90</v>
      </c>
      <c r="Y41" s="13" t="s">
        <v>2</v>
      </c>
    </row>
    <row r="42" spans="1:25" ht="12" customHeight="1">
      <c r="A42" s="290"/>
      <c r="B42" s="253"/>
      <c r="C42" s="256"/>
      <c r="D42" s="259"/>
      <c r="E42" s="9" t="s">
        <v>1</v>
      </c>
      <c r="F42" s="285">
        <v>0</v>
      </c>
      <c r="G42" s="288"/>
      <c r="H42" s="288"/>
      <c r="I42" s="288"/>
      <c r="J42" s="288"/>
      <c r="K42" s="288"/>
      <c r="L42" s="288"/>
      <c r="M42" s="288"/>
      <c r="N42" s="288"/>
      <c r="O42" s="288"/>
      <c r="P42" s="288"/>
      <c r="Q42" s="288"/>
      <c r="R42" s="288"/>
      <c r="S42" s="288"/>
      <c r="T42" s="288"/>
      <c r="U42" s="288"/>
      <c r="V42" s="288"/>
      <c r="W42" s="288"/>
      <c r="X42" s="288"/>
      <c r="Y42" s="289"/>
    </row>
    <row r="43" spans="1:25" ht="12" customHeight="1">
      <c r="A43" s="290"/>
      <c r="B43" s="254"/>
      <c r="C43" s="257"/>
      <c r="D43" s="260"/>
      <c r="E43" s="9" t="s">
        <v>0</v>
      </c>
      <c r="F43" s="265">
        <f>F118</f>
        <v>0</v>
      </c>
      <c r="G43" s="265"/>
      <c r="H43" s="265">
        <f>H118</f>
        <v>0</v>
      </c>
      <c r="I43" s="265"/>
      <c r="J43" s="265">
        <f>J118</f>
        <v>2</v>
      </c>
      <c r="K43" s="265"/>
      <c r="L43" s="265">
        <f>L118</f>
        <v>22</v>
      </c>
      <c r="M43" s="265"/>
      <c r="N43" s="265">
        <f>N118</f>
        <v>46</v>
      </c>
      <c r="O43" s="265"/>
      <c r="P43" s="265">
        <f>P118</f>
        <v>55</v>
      </c>
      <c r="Q43" s="265"/>
      <c r="R43" s="265">
        <f>R118</f>
        <v>64</v>
      </c>
      <c r="S43" s="265"/>
      <c r="T43" s="265">
        <f>T118</f>
        <v>73</v>
      </c>
      <c r="U43" s="265"/>
      <c r="V43" s="265">
        <f>V118</f>
        <v>78</v>
      </c>
      <c r="W43" s="265"/>
      <c r="X43" s="15">
        <f>X118</f>
        <v>78</v>
      </c>
      <c r="Y43" s="11">
        <f>X43/X41*100</f>
        <v>86.666666666666671</v>
      </c>
    </row>
    <row r="44" spans="1:25" ht="12" customHeight="1">
      <c r="A44" s="249">
        <v>5</v>
      </c>
      <c r="B44" s="252" t="s">
        <v>2</v>
      </c>
      <c r="C44" s="255" t="s">
        <v>204</v>
      </c>
      <c r="D44" s="258" t="s">
        <v>5</v>
      </c>
      <c r="E44" s="9" t="s">
        <v>4</v>
      </c>
      <c r="F44" s="285">
        <f>F91</f>
        <v>0</v>
      </c>
      <c r="G44" s="286"/>
      <c r="H44" s="285">
        <f>H91</f>
        <v>0</v>
      </c>
      <c r="I44" s="286"/>
      <c r="J44" s="285">
        <f>J91</f>
        <v>1</v>
      </c>
      <c r="K44" s="286"/>
      <c r="L44" s="285">
        <f>L91</f>
        <v>8</v>
      </c>
      <c r="M44" s="286"/>
      <c r="N44" s="285">
        <f>N91</f>
        <v>16</v>
      </c>
      <c r="O44" s="286"/>
      <c r="P44" s="285">
        <f>P91</f>
        <v>21</v>
      </c>
      <c r="Q44" s="286"/>
      <c r="R44" s="285">
        <f>R91</f>
        <v>25</v>
      </c>
      <c r="S44" s="286"/>
      <c r="T44" s="285">
        <f>T91</f>
        <v>28</v>
      </c>
      <c r="U44" s="286"/>
      <c r="V44" s="285">
        <f>V91</f>
        <v>35</v>
      </c>
      <c r="W44" s="286"/>
      <c r="X44" s="15">
        <f>X91</f>
        <v>35</v>
      </c>
      <c r="Y44" s="11">
        <f>X44/X45*100</f>
        <v>87.5</v>
      </c>
    </row>
    <row r="45" spans="1:25" ht="12" customHeight="1">
      <c r="A45" s="250"/>
      <c r="B45" s="253"/>
      <c r="C45" s="256"/>
      <c r="D45" s="259"/>
      <c r="E45" s="9" t="s">
        <v>3</v>
      </c>
      <c r="F45" s="265" t="s">
        <v>2</v>
      </c>
      <c r="G45" s="265"/>
      <c r="H45" s="265" t="s">
        <v>2</v>
      </c>
      <c r="I45" s="265"/>
      <c r="J45" s="265" t="s">
        <v>2</v>
      </c>
      <c r="K45" s="265"/>
      <c r="L45" s="265">
        <v>10</v>
      </c>
      <c r="M45" s="265"/>
      <c r="N45" s="265" t="s">
        <v>2</v>
      </c>
      <c r="O45" s="265"/>
      <c r="P45" s="265" t="s">
        <v>2</v>
      </c>
      <c r="Q45" s="265"/>
      <c r="R45" s="265">
        <v>30</v>
      </c>
      <c r="S45" s="265"/>
      <c r="T45" s="265" t="s">
        <v>2</v>
      </c>
      <c r="U45" s="265"/>
      <c r="V45" s="265">
        <v>40</v>
      </c>
      <c r="W45" s="265"/>
      <c r="X45" s="15">
        <f>V45</f>
        <v>40</v>
      </c>
      <c r="Y45" s="13" t="s">
        <v>2</v>
      </c>
    </row>
    <row r="46" spans="1:25" ht="12" customHeight="1">
      <c r="A46" s="250"/>
      <c r="B46" s="253"/>
      <c r="C46" s="256"/>
      <c r="D46" s="259"/>
      <c r="E46" s="9" t="s">
        <v>1</v>
      </c>
      <c r="F46" s="285">
        <v>0</v>
      </c>
      <c r="G46" s="288"/>
      <c r="H46" s="288"/>
      <c r="I46" s="288"/>
      <c r="J46" s="288"/>
      <c r="K46" s="288"/>
      <c r="L46" s="288"/>
      <c r="M46" s="288"/>
      <c r="N46" s="288"/>
      <c r="O46" s="288"/>
      <c r="P46" s="288"/>
      <c r="Q46" s="288"/>
      <c r="R46" s="288"/>
      <c r="S46" s="288"/>
      <c r="T46" s="288"/>
      <c r="U46" s="288"/>
      <c r="V46" s="288"/>
      <c r="W46" s="288"/>
      <c r="X46" s="288"/>
      <c r="Y46" s="289"/>
    </row>
    <row r="47" spans="1:25" ht="12" customHeight="1">
      <c r="A47" s="251"/>
      <c r="B47" s="254"/>
      <c r="C47" s="257"/>
      <c r="D47" s="260"/>
      <c r="E47" s="9" t="s">
        <v>0</v>
      </c>
      <c r="F47" s="265">
        <f>F94</f>
        <v>0</v>
      </c>
      <c r="G47" s="265"/>
      <c r="H47" s="265">
        <f>H94</f>
        <v>0</v>
      </c>
      <c r="I47" s="265"/>
      <c r="J47" s="265">
        <f>J94</f>
        <v>4</v>
      </c>
      <c r="K47" s="265"/>
      <c r="L47" s="265">
        <f>L94</f>
        <v>18</v>
      </c>
      <c r="M47" s="265"/>
      <c r="N47" s="265">
        <f>N94</f>
        <v>22</v>
      </c>
      <c r="O47" s="265"/>
      <c r="P47" s="265">
        <f>P94</f>
        <v>24</v>
      </c>
      <c r="Q47" s="265"/>
      <c r="R47" s="265">
        <f>R94</f>
        <v>28</v>
      </c>
      <c r="S47" s="265"/>
      <c r="T47" s="265">
        <f>T94</f>
        <v>34</v>
      </c>
      <c r="U47" s="265"/>
      <c r="V47" s="265">
        <f>V94</f>
        <v>35</v>
      </c>
      <c r="W47" s="265"/>
      <c r="X47" s="15">
        <f>X94</f>
        <v>35</v>
      </c>
      <c r="Y47" s="11">
        <f>X47/X45*100</f>
        <v>87.5</v>
      </c>
    </row>
    <row r="48" spans="1:25" ht="12" customHeight="1">
      <c r="A48" s="249">
        <v>6</v>
      </c>
      <c r="B48" s="252" t="s">
        <v>2</v>
      </c>
      <c r="C48" s="255" t="s">
        <v>41</v>
      </c>
      <c r="D48" s="258" t="s">
        <v>5</v>
      </c>
      <c r="E48" s="9" t="s">
        <v>4</v>
      </c>
      <c r="F48" s="285">
        <f>F165</f>
        <v>0</v>
      </c>
      <c r="G48" s="286"/>
      <c r="H48" s="285">
        <f>H165</f>
        <v>0</v>
      </c>
      <c r="I48" s="286"/>
      <c r="J48" s="285">
        <f>J165</f>
        <v>0</v>
      </c>
      <c r="K48" s="286"/>
      <c r="L48" s="285">
        <f>L165</f>
        <v>0</v>
      </c>
      <c r="M48" s="286"/>
      <c r="N48" s="285">
        <f>N165</f>
        <v>11</v>
      </c>
      <c r="O48" s="286"/>
      <c r="P48" s="285">
        <f>P165</f>
        <v>58</v>
      </c>
      <c r="Q48" s="286"/>
      <c r="R48" s="285">
        <f>R165</f>
        <v>115</v>
      </c>
      <c r="S48" s="286"/>
      <c r="T48" s="285">
        <f>T165</f>
        <v>128</v>
      </c>
      <c r="U48" s="286"/>
      <c r="V48" s="285">
        <f>V165</f>
        <v>140</v>
      </c>
      <c r="W48" s="286"/>
      <c r="X48" s="15">
        <f>X165</f>
        <v>140</v>
      </c>
      <c r="Y48" s="11">
        <f>X48/X49*100</f>
        <v>175</v>
      </c>
    </row>
    <row r="49" spans="1:30" ht="12" customHeight="1">
      <c r="A49" s="250"/>
      <c r="B49" s="253"/>
      <c r="C49" s="256"/>
      <c r="D49" s="259"/>
      <c r="E49" s="9" t="s">
        <v>3</v>
      </c>
      <c r="F49" s="265" t="s">
        <v>2</v>
      </c>
      <c r="G49" s="265"/>
      <c r="H49" s="265" t="s">
        <v>2</v>
      </c>
      <c r="I49" s="265"/>
      <c r="J49" s="265" t="s">
        <v>2</v>
      </c>
      <c r="K49" s="265"/>
      <c r="L49" s="265">
        <v>20</v>
      </c>
      <c r="M49" s="265"/>
      <c r="N49" s="265" t="s">
        <v>2</v>
      </c>
      <c r="O49" s="265"/>
      <c r="P49" s="265" t="s">
        <v>2</v>
      </c>
      <c r="Q49" s="265"/>
      <c r="R49" s="265">
        <v>60</v>
      </c>
      <c r="S49" s="265"/>
      <c r="T49" s="265" t="s">
        <v>2</v>
      </c>
      <c r="U49" s="265"/>
      <c r="V49" s="265">
        <v>80</v>
      </c>
      <c r="W49" s="265"/>
      <c r="X49" s="15">
        <f>V49</f>
        <v>80</v>
      </c>
      <c r="Y49" s="13" t="s">
        <v>2</v>
      </c>
    </row>
    <row r="50" spans="1:30" ht="12" customHeight="1">
      <c r="A50" s="250"/>
      <c r="B50" s="253"/>
      <c r="C50" s="256"/>
      <c r="D50" s="259"/>
      <c r="E50" s="9" t="s">
        <v>1</v>
      </c>
      <c r="F50" s="285">
        <v>0</v>
      </c>
      <c r="G50" s="288"/>
      <c r="H50" s="288"/>
      <c r="I50" s="288"/>
      <c r="J50" s="288"/>
      <c r="K50" s="288"/>
      <c r="L50" s="288"/>
      <c r="M50" s="288"/>
      <c r="N50" s="288"/>
      <c r="O50" s="288"/>
      <c r="P50" s="288"/>
      <c r="Q50" s="288"/>
      <c r="R50" s="288"/>
      <c r="S50" s="288"/>
      <c r="T50" s="288"/>
      <c r="U50" s="288"/>
      <c r="V50" s="288"/>
      <c r="W50" s="288"/>
      <c r="X50" s="288"/>
      <c r="Y50" s="289"/>
    </row>
    <row r="51" spans="1:30" ht="12" customHeight="1">
      <c r="A51" s="251"/>
      <c r="B51" s="254"/>
      <c r="C51" s="257"/>
      <c r="D51" s="260"/>
      <c r="E51" s="9" t="s">
        <v>0</v>
      </c>
      <c r="F51" s="265">
        <f>F168</f>
        <v>0</v>
      </c>
      <c r="G51" s="265"/>
      <c r="H51" s="265">
        <f>H168</f>
        <v>0</v>
      </c>
      <c r="I51" s="265"/>
      <c r="J51" s="265">
        <f>J168</f>
        <v>0</v>
      </c>
      <c r="K51" s="265"/>
      <c r="L51" s="265">
        <f>L168</f>
        <v>10</v>
      </c>
      <c r="M51" s="265"/>
      <c r="N51" s="265">
        <f>N168</f>
        <v>89</v>
      </c>
      <c r="O51" s="265"/>
      <c r="P51" s="265">
        <f>P168</f>
        <v>130</v>
      </c>
      <c r="Q51" s="265"/>
      <c r="R51" s="265">
        <f>R168</f>
        <v>138</v>
      </c>
      <c r="S51" s="265"/>
      <c r="T51" s="265">
        <f>T168</f>
        <v>139</v>
      </c>
      <c r="U51" s="265"/>
      <c r="V51" s="265">
        <f>V168</f>
        <v>141</v>
      </c>
      <c r="W51" s="265"/>
      <c r="X51" s="15">
        <f>X168</f>
        <v>141</v>
      </c>
      <c r="Y51" s="11">
        <f>X51/X49*100</f>
        <v>176.25</v>
      </c>
    </row>
    <row r="52" spans="1:30" ht="12" customHeight="1">
      <c r="A52" s="249">
        <v>7</v>
      </c>
      <c r="B52" s="295" t="s">
        <v>10</v>
      </c>
      <c r="C52" s="255" t="s">
        <v>205</v>
      </c>
      <c r="D52" s="258" t="s">
        <v>5</v>
      </c>
      <c r="E52" s="9" t="s">
        <v>4</v>
      </c>
      <c r="F52" s="285">
        <f>F161</f>
        <v>0</v>
      </c>
      <c r="G52" s="286"/>
      <c r="H52" s="285">
        <f>H161</f>
        <v>0</v>
      </c>
      <c r="I52" s="286"/>
      <c r="J52" s="285">
        <f>J161</f>
        <v>0</v>
      </c>
      <c r="K52" s="286"/>
      <c r="L52" s="285">
        <f>L161</f>
        <v>0</v>
      </c>
      <c r="M52" s="286"/>
      <c r="N52" s="285">
        <f>N161</f>
        <v>0</v>
      </c>
      <c r="O52" s="286"/>
      <c r="P52" s="285">
        <f>P161</f>
        <v>0</v>
      </c>
      <c r="Q52" s="286"/>
      <c r="R52" s="285">
        <f>R161</f>
        <v>0</v>
      </c>
      <c r="S52" s="286"/>
      <c r="T52" s="285">
        <f>T161</f>
        <v>0</v>
      </c>
      <c r="U52" s="286"/>
      <c r="V52" s="285">
        <f>V161</f>
        <v>62</v>
      </c>
      <c r="W52" s="286"/>
      <c r="X52" s="15">
        <f>X161</f>
        <v>62</v>
      </c>
      <c r="Y52" s="11">
        <f>X52/X53*100</f>
        <v>2066.666666666667</v>
      </c>
    </row>
    <row r="53" spans="1:30" ht="12" customHeight="1">
      <c r="A53" s="250"/>
      <c r="B53" s="296"/>
      <c r="C53" s="256"/>
      <c r="D53" s="259"/>
      <c r="E53" s="9" t="s">
        <v>3</v>
      </c>
      <c r="F53" s="265" t="s">
        <v>2</v>
      </c>
      <c r="G53" s="265"/>
      <c r="H53" s="265" t="s">
        <v>2</v>
      </c>
      <c r="I53" s="265"/>
      <c r="J53" s="265" t="s">
        <v>2</v>
      </c>
      <c r="K53" s="265"/>
      <c r="L53" s="265">
        <v>1</v>
      </c>
      <c r="M53" s="265"/>
      <c r="N53" s="265" t="s">
        <v>2</v>
      </c>
      <c r="O53" s="265"/>
      <c r="P53" s="265" t="s">
        <v>2</v>
      </c>
      <c r="Q53" s="265"/>
      <c r="R53" s="265">
        <v>3</v>
      </c>
      <c r="S53" s="265"/>
      <c r="T53" s="265" t="s">
        <v>2</v>
      </c>
      <c r="U53" s="265"/>
      <c r="V53" s="265">
        <v>3</v>
      </c>
      <c r="W53" s="265"/>
      <c r="X53" s="15">
        <f>V53</f>
        <v>3</v>
      </c>
      <c r="Y53" s="13" t="s">
        <v>2</v>
      </c>
    </row>
    <row r="54" spans="1:30" ht="12" customHeight="1">
      <c r="A54" s="250"/>
      <c r="B54" s="296"/>
      <c r="C54" s="256"/>
      <c r="D54" s="259"/>
      <c r="E54" s="9" t="s">
        <v>1</v>
      </c>
      <c r="F54" s="285">
        <v>0</v>
      </c>
      <c r="G54" s="288"/>
      <c r="H54" s="288"/>
      <c r="I54" s="288"/>
      <c r="J54" s="288"/>
      <c r="K54" s="288"/>
      <c r="L54" s="288"/>
      <c r="M54" s="288"/>
      <c r="N54" s="288"/>
      <c r="O54" s="288"/>
      <c r="P54" s="288"/>
      <c r="Q54" s="288"/>
      <c r="R54" s="288"/>
      <c r="S54" s="288"/>
      <c r="T54" s="288"/>
      <c r="U54" s="288"/>
      <c r="V54" s="288"/>
      <c r="W54" s="288"/>
      <c r="X54" s="288"/>
      <c r="Y54" s="289"/>
    </row>
    <row r="55" spans="1:30" ht="12" customHeight="1">
      <c r="A55" s="251"/>
      <c r="B55" s="297"/>
      <c r="C55" s="257"/>
      <c r="D55" s="260"/>
      <c r="E55" s="9" t="s">
        <v>0</v>
      </c>
      <c r="F55" s="265">
        <v>0</v>
      </c>
      <c r="G55" s="265"/>
      <c r="H55" s="265">
        <v>0</v>
      </c>
      <c r="I55" s="265"/>
      <c r="J55" s="265">
        <v>0</v>
      </c>
      <c r="K55" s="265"/>
      <c r="L55" s="265">
        <f>L164</f>
        <v>6</v>
      </c>
      <c r="M55" s="265"/>
      <c r="N55" s="265">
        <f>N164</f>
        <v>11</v>
      </c>
      <c r="O55" s="265"/>
      <c r="P55" s="265">
        <f>P164</f>
        <v>14</v>
      </c>
      <c r="Q55" s="265"/>
      <c r="R55" s="265">
        <f>R164</f>
        <v>21</v>
      </c>
      <c r="S55" s="265"/>
      <c r="T55" s="265">
        <f>T164</f>
        <v>29</v>
      </c>
      <c r="U55" s="265"/>
      <c r="V55" s="265">
        <f>V164</f>
        <v>29</v>
      </c>
      <c r="W55" s="265"/>
      <c r="X55" s="15">
        <f>X164</f>
        <v>29</v>
      </c>
      <c r="Y55" s="11">
        <f>X55/X53*100</f>
        <v>966.66666666666663</v>
      </c>
    </row>
    <row r="56" spans="1:30" ht="12" customHeight="1">
      <c r="A56" s="298" t="s">
        <v>7</v>
      </c>
      <c r="B56" s="299"/>
      <c r="C56" s="299"/>
      <c r="D56" s="299"/>
      <c r="E56" s="299"/>
      <c r="F56" s="299"/>
      <c r="G56" s="299"/>
      <c r="H56" s="299"/>
      <c r="I56" s="299"/>
      <c r="J56" s="299"/>
      <c r="K56" s="299"/>
      <c r="L56" s="299"/>
      <c r="M56" s="299"/>
      <c r="N56" s="299"/>
      <c r="O56" s="299"/>
      <c r="P56" s="299"/>
      <c r="Q56" s="299"/>
      <c r="R56" s="299"/>
      <c r="S56" s="299"/>
      <c r="T56" s="299"/>
      <c r="U56" s="299"/>
      <c r="V56" s="299"/>
      <c r="W56" s="299"/>
      <c r="X56" s="299"/>
      <c r="Y56" s="300"/>
    </row>
    <row r="57" spans="1:30" ht="12" customHeight="1">
      <c r="A57" s="238">
        <v>8</v>
      </c>
      <c r="B57" s="239" t="s">
        <v>2</v>
      </c>
      <c r="C57" s="240" t="s">
        <v>13</v>
      </c>
      <c r="D57" s="241" t="s">
        <v>5</v>
      </c>
      <c r="E57" s="9" t="s">
        <v>4</v>
      </c>
      <c r="F57" s="242">
        <f>F155</f>
        <v>0</v>
      </c>
      <c r="G57" s="243"/>
      <c r="H57" s="242">
        <f>H155</f>
        <v>0</v>
      </c>
      <c r="I57" s="243"/>
      <c r="J57" s="242">
        <f>J155</f>
        <v>0</v>
      </c>
      <c r="K57" s="243"/>
      <c r="L57" s="242">
        <f>L155</f>
        <v>0</v>
      </c>
      <c r="M57" s="243"/>
      <c r="N57" s="242">
        <f>N155</f>
        <v>0</v>
      </c>
      <c r="O57" s="243"/>
      <c r="P57" s="242">
        <f>P155+1</f>
        <v>1</v>
      </c>
      <c r="Q57" s="243"/>
      <c r="R57" s="242">
        <f>R155+4</f>
        <v>4</v>
      </c>
      <c r="S57" s="243"/>
      <c r="T57" s="242">
        <f>T155+4</f>
        <v>5</v>
      </c>
      <c r="U57" s="243"/>
      <c r="V57" s="301">
        <f>V155+9</f>
        <v>28.5</v>
      </c>
      <c r="W57" s="302"/>
      <c r="X57" s="16">
        <f>X155+9</f>
        <v>28.5</v>
      </c>
      <c r="Y57" s="11">
        <f>X57/X58*100</f>
        <v>203.57142857142856</v>
      </c>
    </row>
    <row r="58" spans="1:30" ht="12" customHeight="1">
      <c r="A58" s="238"/>
      <c r="B58" s="239"/>
      <c r="C58" s="240"/>
      <c r="D58" s="241"/>
      <c r="E58" s="9" t="s">
        <v>3</v>
      </c>
      <c r="F58" s="248" t="s">
        <v>2</v>
      </c>
      <c r="G58" s="248"/>
      <c r="H58" s="248" t="s">
        <v>2</v>
      </c>
      <c r="I58" s="248"/>
      <c r="J58" s="248" t="s">
        <v>2</v>
      </c>
      <c r="K58" s="248"/>
      <c r="L58" s="248">
        <v>4</v>
      </c>
      <c r="M58" s="248"/>
      <c r="N58" s="248" t="s">
        <v>2</v>
      </c>
      <c r="O58" s="248"/>
      <c r="P58" s="248" t="s">
        <v>2</v>
      </c>
      <c r="Q58" s="248"/>
      <c r="R58" s="248">
        <v>10</v>
      </c>
      <c r="S58" s="248"/>
      <c r="T58" s="248" t="s">
        <v>2</v>
      </c>
      <c r="U58" s="248"/>
      <c r="V58" s="248">
        <v>14</v>
      </c>
      <c r="W58" s="248"/>
      <c r="X58" s="12">
        <f>V58</f>
        <v>14</v>
      </c>
      <c r="Y58" s="13" t="s">
        <v>2</v>
      </c>
    </row>
    <row r="59" spans="1:30" ht="12" customHeight="1">
      <c r="A59" s="238"/>
      <c r="B59" s="239"/>
      <c r="C59" s="240"/>
      <c r="D59" s="241"/>
      <c r="E59" s="9" t="s">
        <v>1</v>
      </c>
      <c r="F59" s="242">
        <v>0</v>
      </c>
      <c r="G59" s="245"/>
      <c r="H59" s="245"/>
      <c r="I59" s="245"/>
      <c r="J59" s="245"/>
      <c r="K59" s="245"/>
      <c r="L59" s="245"/>
      <c r="M59" s="245"/>
      <c r="N59" s="245"/>
      <c r="O59" s="245"/>
      <c r="P59" s="245"/>
      <c r="Q59" s="245"/>
      <c r="R59" s="245"/>
      <c r="S59" s="245"/>
      <c r="T59" s="245"/>
      <c r="U59" s="245"/>
      <c r="V59" s="245"/>
      <c r="W59" s="245"/>
      <c r="X59" s="245"/>
      <c r="Y59" s="246"/>
    </row>
    <row r="60" spans="1:30" ht="12" customHeight="1">
      <c r="A60" s="238"/>
      <c r="B60" s="239"/>
      <c r="C60" s="240"/>
      <c r="D60" s="241"/>
      <c r="E60" s="9" t="s">
        <v>0</v>
      </c>
      <c r="F60" s="247">
        <f>F158</f>
        <v>0</v>
      </c>
      <c r="G60" s="247"/>
      <c r="H60" s="247">
        <f>H158</f>
        <v>0</v>
      </c>
      <c r="I60" s="247"/>
      <c r="J60" s="247">
        <f>J158</f>
        <v>0</v>
      </c>
      <c r="K60" s="247"/>
      <c r="L60" s="247">
        <f>L158</f>
        <v>0</v>
      </c>
      <c r="M60" s="247"/>
      <c r="N60" s="247">
        <f>N158</f>
        <v>0</v>
      </c>
      <c r="O60" s="247"/>
      <c r="P60" s="247">
        <f>P158+2</f>
        <v>3</v>
      </c>
      <c r="Q60" s="247"/>
      <c r="R60" s="247">
        <f>R158+4</f>
        <v>7</v>
      </c>
      <c r="S60" s="247"/>
      <c r="T60" s="247">
        <f>T158+6</f>
        <v>19</v>
      </c>
      <c r="U60" s="247"/>
      <c r="V60" s="303">
        <f>V158+9</f>
        <v>34.75</v>
      </c>
      <c r="W60" s="303"/>
      <c r="X60" s="17">
        <f>X158+9</f>
        <v>34.75</v>
      </c>
      <c r="Y60" s="11">
        <f>X60/X58*100</f>
        <v>248.21428571428572</v>
      </c>
    </row>
    <row r="61" spans="1:30" s="2" customFormat="1" ht="12" customHeight="1">
      <c r="A61" s="238">
        <v>9</v>
      </c>
      <c r="B61" s="304" t="s">
        <v>14</v>
      </c>
      <c r="C61" s="240" t="s">
        <v>206</v>
      </c>
      <c r="D61" s="241" t="s">
        <v>5</v>
      </c>
      <c r="E61" s="9" t="s">
        <v>4</v>
      </c>
      <c r="F61" s="279">
        <f>F120</f>
        <v>0</v>
      </c>
      <c r="G61" s="280"/>
      <c r="H61" s="279">
        <f>H120</f>
        <v>0</v>
      </c>
      <c r="I61" s="280"/>
      <c r="J61" s="305">
        <f>J120</f>
        <v>19.5</v>
      </c>
      <c r="K61" s="306"/>
      <c r="L61" s="305">
        <f>L120</f>
        <v>270.13</v>
      </c>
      <c r="M61" s="306"/>
      <c r="N61" s="305">
        <f>N120</f>
        <v>846.9</v>
      </c>
      <c r="O61" s="306"/>
      <c r="P61" s="305">
        <f>P120</f>
        <v>1304.55</v>
      </c>
      <c r="Q61" s="306"/>
      <c r="R61" s="305">
        <f>R120</f>
        <v>1783.9</v>
      </c>
      <c r="S61" s="306"/>
      <c r="T61" s="305">
        <f>T120</f>
        <v>2084.25</v>
      </c>
      <c r="U61" s="306"/>
      <c r="V61" s="305">
        <f>V120</f>
        <v>2585.4299999999998</v>
      </c>
      <c r="W61" s="306"/>
      <c r="X61" s="17">
        <f>X120</f>
        <v>2585.4299999999998</v>
      </c>
      <c r="Y61" s="11">
        <f>X61/X62*100</f>
        <v>123.11571428571429</v>
      </c>
    </row>
    <row r="62" spans="1:30" s="2" customFormat="1" ht="12" customHeight="1">
      <c r="A62" s="238"/>
      <c r="B62" s="304"/>
      <c r="C62" s="240"/>
      <c r="D62" s="241"/>
      <c r="E62" s="9" t="s">
        <v>3</v>
      </c>
      <c r="F62" s="247" t="s">
        <v>2</v>
      </c>
      <c r="G62" s="247"/>
      <c r="H62" s="247" t="s">
        <v>2</v>
      </c>
      <c r="I62" s="247"/>
      <c r="J62" s="247" t="s">
        <v>2</v>
      </c>
      <c r="K62" s="247"/>
      <c r="L62" s="247">
        <v>400</v>
      </c>
      <c r="M62" s="247"/>
      <c r="N62" s="247" t="s">
        <v>2</v>
      </c>
      <c r="O62" s="247"/>
      <c r="P62" s="247" t="s">
        <v>2</v>
      </c>
      <c r="Q62" s="247"/>
      <c r="R62" s="247">
        <v>1320</v>
      </c>
      <c r="S62" s="247"/>
      <c r="T62" s="247" t="s">
        <v>2</v>
      </c>
      <c r="U62" s="247"/>
      <c r="V62" s="247">
        <v>2100</v>
      </c>
      <c r="W62" s="247"/>
      <c r="X62" s="15">
        <f>V62</f>
        <v>2100</v>
      </c>
      <c r="Y62" s="13" t="s">
        <v>2</v>
      </c>
    </row>
    <row r="63" spans="1:30" s="2" customFormat="1" ht="12" customHeight="1">
      <c r="A63" s="238"/>
      <c r="B63" s="304"/>
      <c r="C63" s="240"/>
      <c r="D63" s="241"/>
      <c r="E63" s="9" t="s">
        <v>1</v>
      </c>
      <c r="F63" s="18">
        <v>0</v>
      </c>
      <c r="G63" s="18"/>
      <c r="H63" s="18"/>
      <c r="I63" s="18"/>
      <c r="J63" s="18"/>
      <c r="K63" s="18"/>
      <c r="L63" s="18"/>
      <c r="M63" s="18"/>
      <c r="N63" s="18"/>
      <c r="O63" s="18"/>
      <c r="P63" s="18"/>
      <c r="Q63" s="18"/>
      <c r="R63" s="18"/>
      <c r="S63" s="18"/>
      <c r="T63" s="18"/>
      <c r="U63" s="18"/>
      <c r="V63" s="18"/>
      <c r="W63" s="19"/>
      <c r="X63" s="15"/>
      <c r="Y63" s="11"/>
      <c r="AB63" s="20"/>
      <c r="AC63" s="20"/>
      <c r="AD63" s="20"/>
    </row>
    <row r="64" spans="1:30" s="2" customFormat="1" ht="12" customHeight="1">
      <c r="A64" s="238"/>
      <c r="B64" s="304"/>
      <c r="C64" s="240"/>
      <c r="D64" s="241"/>
      <c r="E64" s="9" t="s">
        <v>0</v>
      </c>
      <c r="F64" s="247">
        <v>0</v>
      </c>
      <c r="G64" s="247"/>
      <c r="H64" s="247">
        <v>0</v>
      </c>
      <c r="I64" s="247"/>
      <c r="J64" s="303">
        <f>J123</f>
        <v>166.75</v>
      </c>
      <c r="K64" s="303"/>
      <c r="L64" s="303">
        <f>L123</f>
        <v>789.75</v>
      </c>
      <c r="M64" s="303"/>
      <c r="N64" s="303">
        <f>N123</f>
        <v>1394.25</v>
      </c>
      <c r="O64" s="303"/>
      <c r="P64" s="303">
        <f>P123</f>
        <v>1907.1</v>
      </c>
      <c r="Q64" s="303"/>
      <c r="R64" s="303">
        <f>R123</f>
        <v>2247.88</v>
      </c>
      <c r="S64" s="303"/>
      <c r="T64" s="303">
        <f>T123</f>
        <v>2588.88</v>
      </c>
      <c r="U64" s="303"/>
      <c r="V64" s="303">
        <f>V123</f>
        <v>2813.38</v>
      </c>
      <c r="W64" s="303"/>
      <c r="X64" s="17">
        <f>X123</f>
        <v>2813.38</v>
      </c>
      <c r="Y64" s="11">
        <f>X64/X62*100</f>
        <v>133.97047619047621</v>
      </c>
    </row>
    <row r="65" spans="1:25" ht="12" customHeight="1">
      <c r="A65" s="238" t="s">
        <v>40</v>
      </c>
      <c r="B65" s="239" t="s">
        <v>2</v>
      </c>
      <c r="C65" s="240" t="s">
        <v>207</v>
      </c>
      <c r="D65" s="241" t="s">
        <v>5</v>
      </c>
      <c r="E65" s="9" t="s">
        <v>4</v>
      </c>
      <c r="F65" s="279">
        <f>F124</f>
        <v>0</v>
      </c>
      <c r="G65" s="280"/>
      <c r="H65" s="279">
        <f>H124</f>
        <v>0</v>
      </c>
      <c r="I65" s="280"/>
      <c r="J65" s="307">
        <f>J124</f>
        <v>2.75</v>
      </c>
      <c r="K65" s="308"/>
      <c r="L65" s="307">
        <f>L124</f>
        <v>48.625</v>
      </c>
      <c r="M65" s="308"/>
      <c r="N65" s="307">
        <f>N124</f>
        <v>166.785</v>
      </c>
      <c r="O65" s="308"/>
      <c r="P65" s="307">
        <f>P124</f>
        <v>301.28500000000003</v>
      </c>
      <c r="Q65" s="308"/>
      <c r="R65" s="307">
        <f>R124</f>
        <v>404.13499999999999</v>
      </c>
      <c r="S65" s="308"/>
      <c r="T65" s="307">
        <f>T124</f>
        <v>502.13499999999999</v>
      </c>
      <c r="U65" s="308"/>
      <c r="V65" s="307">
        <f>V124</f>
        <v>567.63499999999999</v>
      </c>
      <c r="W65" s="308"/>
      <c r="X65" s="17">
        <f>X124</f>
        <v>567.63499999999999</v>
      </c>
      <c r="Y65" s="11">
        <f>X65/X66*100</f>
        <v>54.060476190476194</v>
      </c>
    </row>
    <row r="66" spans="1:25" ht="12" customHeight="1">
      <c r="A66" s="238"/>
      <c r="B66" s="239"/>
      <c r="C66" s="240"/>
      <c r="D66" s="241"/>
      <c r="E66" s="9" t="s">
        <v>3</v>
      </c>
      <c r="F66" s="247" t="s">
        <v>2</v>
      </c>
      <c r="G66" s="247"/>
      <c r="H66" s="247" t="s">
        <v>2</v>
      </c>
      <c r="I66" s="247"/>
      <c r="J66" s="247" t="s">
        <v>2</v>
      </c>
      <c r="K66" s="247"/>
      <c r="L66" s="247">
        <v>200</v>
      </c>
      <c r="M66" s="247"/>
      <c r="N66" s="247" t="s">
        <v>2</v>
      </c>
      <c r="O66" s="247"/>
      <c r="P66" s="247" t="s">
        <v>2</v>
      </c>
      <c r="Q66" s="247"/>
      <c r="R66" s="247">
        <v>660</v>
      </c>
      <c r="S66" s="247"/>
      <c r="T66" s="247" t="s">
        <v>2</v>
      </c>
      <c r="U66" s="247"/>
      <c r="V66" s="247">
        <v>1050</v>
      </c>
      <c r="W66" s="247"/>
      <c r="X66" s="15">
        <f>V66</f>
        <v>1050</v>
      </c>
      <c r="Y66" s="13" t="s">
        <v>2</v>
      </c>
    </row>
    <row r="67" spans="1:25" ht="12" customHeight="1">
      <c r="A67" s="238"/>
      <c r="B67" s="239"/>
      <c r="C67" s="240"/>
      <c r="D67" s="241"/>
      <c r="E67" s="9" t="s">
        <v>1</v>
      </c>
      <c r="F67" s="279">
        <v>0</v>
      </c>
      <c r="G67" s="282"/>
      <c r="H67" s="282"/>
      <c r="I67" s="282"/>
      <c r="J67" s="282"/>
      <c r="K67" s="282"/>
      <c r="L67" s="282"/>
      <c r="M67" s="282"/>
      <c r="N67" s="282"/>
      <c r="O67" s="282"/>
      <c r="P67" s="282"/>
      <c r="Q67" s="282"/>
      <c r="R67" s="282"/>
      <c r="S67" s="282"/>
      <c r="T67" s="282"/>
      <c r="U67" s="282"/>
      <c r="V67" s="282"/>
      <c r="W67" s="282"/>
      <c r="X67" s="282"/>
      <c r="Y67" s="283"/>
    </row>
    <row r="68" spans="1:25" ht="12" customHeight="1">
      <c r="A68" s="238"/>
      <c r="B68" s="239"/>
      <c r="C68" s="240"/>
      <c r="D68" s="241"/>
      <c r="E68" s="9" t="s">
        <v>0</v>
      </c>
      <c r="F68" s="247" t="s">
        <v>2</v>
      </c>
      <c r="G68" s="247"/>
      <c r="H68" s="247" t="s">
        <v>2</v>
      </c>
      <c r="I68" s="247"/>
      <c r="J68" s="247" t="s">
        <v>38</v>
      </c>
      <c r="K68" s="247"/>
      <c r="L68" s="247" t="s">
        <v>38</v>
      </c>
      <c r="M68" s="247"/>
      <c r="N68" s="247" t="s">
        <v>38</v>
      </c>
      <c r="O68" s="247"/>
      <c r="P68" s="247" t="s">
        <v>38</v>
      </c>
      <c r="Q68" s="247"/>
      <c r="R68" s="247" t="s">
        <v>38</v>
      </c>
      <c r="S68" s="247"/>
      <c r="T68" s="247" t="s">
        <v>38</v>
      </c>
      <c r="U68" s="247"/>
      <c r="V68" s="247" t="s">
        <v>38</v>
      </c>
      <c r="W68" s="247"/>
      <c r="X68" s="15" t="s">
        <v>22</v>
      </c>
      <c r="Y68" s="13" t="s">
        <v>2</v>
      </c>
    </row>
    <row r="69" spans="1:25" ht="12" customHeight="1">
      <c r="A69" s="238" t="s">
        <v>39</v>
      </c>
      <c r="B69" s="239" t="s">
        <v>2</v>
      </c>
      <c r="C69" s="240" t="s">
        <v>208</v>
      </c>
      <c r="D69" s="241" t="s">
        <v>5</v>
      </c>
      <c r="E69" s="9" t="s">
        <v>4</v>
      </c>
      <c r="F69" s="279">
        <f>F128</f>
        <v>0</v>
      </c>
      <c r="G69" s="280"/>
      <c r="H69" s="279">
        <f>H128</f>
        <v>0</v>
      </c>
      <c r="I69" s="280"/>
      <c r="J69" s="307">
        <f>J128</f>
        <v>16.75</v>
      </c>
      <c r="K69" s="308"/>
      <c r="L69" s="307">
        <f>L128</f>
        <v>221.505</v>
      </c>
      <c r="M69" s="308"/>
      <c r="N69" s="307">
        <f>N128</f>
        <v>680.11500000000001</v>
      </c>
      <c r="O69" s="308"/>
      <c r="P69" s="307">
        <f>P128</f>
        <v>1003.2649999999999</v>
      </c>
      <c r="Q69" s="308"/>
      <c r="R69" s="307">
        <f>R128</f>
        <v>1379.7650000000001</v>
      </c>
      <c r="S69" s="308"/>
      <c r="T69" s="307">
        <f>T128</f>
        <v>1582.115</v>
      </c>
      <c r="U69" s="308"/>
      <c r="V69" s="307">
        <f>V128</f>
        <v>2017.7949999999998</v>
      </c>
      <c r="W69" s="308"/>
      <c r="X69" s="17">
        <f>X128</f>
        <v>2017.7949999999998</v>
      </c>
      <c r="Y69" s="11">
        <f>X69/X70*100</f>
        <v>192.17095238095237</v>
      </c>
    </row>
    <row r="70" spans="1:25" ht="12" customHeight="1">
      <c r="A70" s="238"/>
      <c r="B70" s="239"/>
      <c r="C70" s="240"/>
      <c r="D70" s="241"/>
      <c r="E70" s="9" t="s">
        <v>3</v>
      </c>
      <c r="F70" s="247" t="s">
        <v>2</v>
      </c>
      <c r="G70" s="247"/>
      <c r="H70" s="247" t="s">
        <v>2</v>
      </c>
      <c r="I70" s="247"/>
      <c r="J70" s="247" t="s">
        <v>2</v>
      </c>
      <c r="K70" s="247"/>
      <c r="L70" s="247">
        <v>200</v>
      </c>
      <c r="M70" s="247"/>
      <c r="N70" s="247" t="s">
        <v>2</v>
      </c>
      <c r="O70" s="247"/>
      <c r="P70" s="247" t="s">
        <v>2</v>
      </c>
      <c r="Q70" s="247"/>
      <c r="R70" s="247">
        <v>660</v>
      </c>
      <c r="S70" s="247"/>
      <c r="T70" s="247" t="s">
        <v>2</v>
      </c>
      <c r="U70" s="247"/>
      <c r="V70" s="247">
        <v>1050</v>
      </c>
      <c r="W70" s="247"/>
      <c r="X70" s="15">
        <f>V70</f>
        <v>1050</v>
      </c>
      <c r="Y70" s="13" t="s">
        <v>2</v>
      </c>
    </row>
    <row r="71" spans="1:25" ht="12" customHeight="1">
      <c r="A71" s="238"/>
      <c r="B71" s="239"/>
      <c r="C71" s="240"/>
      <c r="D71" s="241"/>
      <c r="E71" s="9" t="s">
        <v>1</v>
      </c>
      <c r="F71" s="279">
        <v>0</v>
      </c>
      <c r="G71" s="282"/>
      <c r="H71" s="282"/>
      <c r="I71" s="282"/>
      <c r="J71" s="282"/>
      <c r="K71" s="282"/>
      <c r="L71" s="282"/>
      <c r="M71" s="282"/>
      <c r="N71" s="282"/>
      <c r="O71" s="282"/>
      <c r="P71" s="282"/>
      <c r="Q71" s="282"/>
      <c r="R71" s="282"/>
      <c r="S71" s="282"/>
      <c r="T71" s="282"/>
      <c r="U71" s="282"/>
      <c r="V71" s="282"/>
      <c r="W71" s="282"/>
      <c r="X71" s="282"/>
      <c r="Y71" s="283"/>
    </row>
    <row r="72" spans="1:25" ht="12" customHeight="1">
      <c r="A72" s="238"/>
      <c r="B72" s="239"/>
      <c r="C72" s="240"/>
      <c r="D72" s="241"/>
      <c r="E72" s="9" t="s">
        <v>0</v>
      </c>
      <c r="F72" s="247" t="s">
        <v>2</v>
      </c>
      <c r="G72" s="247"/>
      <c r="H72" s="247" t="s">
        <v>2</v>
      </c>
      <c r="I72" s="247"/>
      <c r="J72" s="247" t="s">
        <v>38</v>
      </c>
      <c r="K72" s="247"/>
      <c r="L72" s="247" t="s">
        <v>38</v>
      </c>
      <c r="M72" s="247"/>
      <c r="N72" s="247" t="s">
        <v>38</v>
      </c>
      <c r="O72" s="247"/>
      <c r="P72" s="247" t="s">
        <v>38</v>
      </c>
      <c r="Q72" s="247"/>
      <c r="R72" s="247" t="s">
        <v>38</v>
      </c>
      <c r="S72" s="247"/>
      <c r="T72" s="247" t="s">
        <v>38</v>
      </c>
      <c r="U72" s="247"/>
      <c r="V72" s="247" t="s">
        <v>38</v>
      </c>
      <c r="W72" s="247"/>
      <c r="X72" s="15" t="s">
        <v>22</v>
      </c>
      <c r="Y72" s="13" t="s">
        <v>2</v>
      </c>
    </row>
    <row r="73" spans="1:25" ht="12" customHeight="1">
      <c r="A73" s="290">
        <v>10</v>
      </c>
      <c r="B73" s="291" t="s">
        <v>2</v>
      </c>
      <c r="C73" s="293" t="s">
        <v>21</v>
      </c>
      <c r="D73" s="294" t="s">
        <v>5</v>
      </c>
      <c r="E73" s="9" t="s">
        <v>4</v>
      </c>
      <c r="F73" s="285">
        <f>F132</f>
        <v>0</v>
      </c>
      <c r="G73" s="286"/>
      <c r="H73" s="285">
        <f>H132</f>
        <v>0</v>
      </c>
      <c r="I73" s="286"/>
      <c r="J73" s="310">
        <f>J132</f>
        <v>11</v>
      </c>
      <c r="K73" s="311"/>
      <c r="L73" s="310">
        <f>L132</f>
        <v>35</v>
      </c>
      <c r="M73" s="311"/>
      <c r="N73" s="310">
        <f>N132</f>
        <v>210.5</v>
      </c>
      <c r="O73" s="311"/>
      <c r="P73" s="310">
        <f>P132</f>
        <v>387.5</v>
      </c>
      <c r="Q73" s="311"/>
      <c r="R73" s="310">
        <f>R132</f>
        <v>544</v>
      </c>
      <c r="S73" s="311"/>
      <c r="T73" s="310">
        <f>T132</f>
        <v>641.25</v>
      </c>
      <c r="U73" s="311"/>
      <c r="V73" s="310">
        <f>V132</f>
        <v>758.53</v>
      </c>
      <c r="W73" s="311"/>
      <c r="X73" s="17">
        <f>X132</f>
        <v>758.53</v>
      </c>
      <c r="Y73" s="11">
        <f>X73/X74*100</f>
        <v>189.63249999999999</v>
      </c>
    </row>
    <row r="74" spans="1:25" ht="12" customHeight="1">
      <c r="A74" s="290"/>
      <c r="B74" s="291"/>
      <c r="C74" s="293"/>
      <c r="D74" s="294"/>
      <c r="E74" s="9" t="s">
        <v>3</v>
      </c>
      <c r="F74" s="265" t="s">
        <v>2</v>
      </c>
      <c r="G74" s="265"/>
      <c r="H74" s="265" t="s">
        <v>2</v>
      </c>
      <c r="I74" s="265"/>
      <c r="J74" s="265" t="s">
        <v>2</v>
      </c>
      <c r="K74" s="265"/>
      <c r="L74" s="265">
        <v>80</v>
      </c>
      <c r="M74" s="265"/>
      <c r="N74" s="265" t="s">
        <v>2</v>
      </c>
      <c r="O74" s="265"/>
      <c r="P74" s="265" t="s">
        <v>2</v>
      </c>
      <c r="Q74" s="265"/>
      <c r="R74" s="265">
        <v>260</v>
      </c>
      <c r="S74" s="265"/>
      <c r="T74" s="265" t="s">
        <v>2</v>
      </c>
      <c r="U74" s="265"/>
      <c r="V74" s="265">
        <v>400</v>
      </c>
      <c r="W74" s="265"/>
      <c r="X74" s="15">
        <v>400</v>
      </c>
      <c r="Y74" s="13" t="s">
        <v>2</v>
      </c>
    </row>
    <row r="75" spans="1:25" ht="12" customHeight="1">
      <c r="A75" s="290"/>
      <c r="B75" s="291"/>
      <c r="C75" s="293"/>
      <c r="D75" s="294"/>
      <c r="E75" s="9" t="s">
        <v>1</v>
      </c>
      <c r="F75" s="285">
        <v>0</v>
      </c>
      <c r="G75" s="288"/>
      <c r="H75" s="288"/>
      <c r="I75" s="288"/>
      <c r="J75" s="288"/>
      <c r="K75" s="288"/>
      <c r="L75" s="288"/>
      <c r="M75" s="288"/>
      <c r="N75" s="288"/>
      <c r="O75" s="288"/>
      <c r="P75" s="288"/>
      <c r="Q75" s="288"/>
      <c r="R75" s="288"/>
      <c r="S75" s="288"/>
      <c r="T75" s="288"/>
      <c r="U75" s="288"/>
      <c r="V75" s="288"/>
      <c r="W75" s="288"/>
      <c r="X75" s="288"/>
      <c r="Y75" s="289"/>
    </row>
    <row r="76" spans="1:25" ht="12" customHeight="1">
      <c r="A76" s="290"/>
      <c r="B76" s="291"/>
      <c r="C76" s="293"/>
      <c r="D76" s="294"/>
      <c r="E76" s="9" t="s">
        <v>0</v>
      </c>
      <c r="F76" s="265">
        <f>F135</f>
        <v>0</v>
      </c>
      <c r="G76" s="265"/>
      <c r="H76" s="265">
        <f>H135</f>
        <v>0</v>
      </c>
      <c r="I76" s="265"/>
      <c r="J76" s="309">
        <f>J135</f>
        <v>23</v>
      </c>
      <c r="K76" s="309"/>
      <c r="L76" s="309">
        <f>L135</f>
        <v>194</v>
      </c>
      <c r="M76" s="309"/>
      <c r="N76" s="309">
        <f>N135</f>
        <v>353.5</v>
      </c>
      <c r="O76" s="309"/>
      <c r="P76" s="309">
        <f>P135</f>
        <v>616.75</v>
      </c>
      <c r="Q76" s="309"/>
      <c r="R76" s="309">
        <f>R135</f>
        <v>710.53</v>
      </c>
      <c r="S76" s="309"/>
      <c r="T76" s="309">
        <f>T135</f>
        <v>790.03</v>
      </c>
      <c r="U76" s="309"/>
      <c r="V76" s="309">
        <f>V135</f>
        <v>825.03</v>
      </c>
      <c r="W76" s="309"/>
      <c r="X76" s="17">
        <f>X135</f>
        <v>825.03</v>
      </c>
      <c r="Y76" s="11">
        <f>X76/X74*100</f>
        <v>206.25749999999999</v>
      </c>
    </row>
    <row r="77" spans="1:25" ht="12" customHeight="1">
      <c r="A77" s="290">
        <v>11</v>
      </c>
      <c r="B77" s="291" t="s">
        <v>2</v>
      </c>
      <c r="C77" s="293" t="s">
        <v>209</v>
      </c>
      <c r="D77" s="294" t="s">
        <v>20</v>
      </c>
      <c r="E77" s="9" t="s">
        <v>4</v>
      </c>
      <c r="F77" s="285">
        <f>F136</f>
        <v>0</v>
      </c>
      <c r="G77" s="286"/>
      <c r="H77" s="285">
        <f>H136</f>
        <v>0</v>
      </c>
      <c r="I77" s="286"/>
      <c r="J77" s="310">
        <f>J136</f>
        <v>1.1499999999999999</v>
      </c>
      <c r="K77" s="311"/>
      <c r="L77" s="310">
        <f>L136</f>
        <v>12.42</v>
      </c>
      <c r="M77" s="311"/>
      <c r="N77" s="310">
        <f>N136</f>
        <v>36.94</v>
      </c>
      <c r="O77" s="311"/>
      <c r="P77" s="310">
        <f>P136</f>
        <v>68</v>
      </c>
      <c r="Q77" s="311"/>
      <c r="R77" s="310">
        <f>R136</f>
        <v>96.31</v>
      </c>
      <c r="S77" s="311"/>
      <c r="T77" s="310">
        <f>T136</f>
        <v>117.91</v>
      </c>
      <c r="U77" s="311"/>
      <c r="V77" s="310">
        <f>V136</f>
        <v>156.6</v>
      </c>
      <c r="W77" s="311"/>
      <c r="X77" s="17">
        <f>X136</f>
        <v>156.6</v>
      </c>
      <c r="Y77" s="11">
        <f>X77/X78*100</f>
        <v>284.72727272727269</v>
      </c>
    </row>
    <row r="78" spans="1:25" ht="12" customHeight="1">
      <c r="A78" s="290"/>
      <c r="B78" s="156"/>
      <c r="C78" s="293"/>
      <c r="D78" s="294"/>
      <c r="E78" s="9" t="s">
        <v>3</v>
      </c>
      <c r="F78" s="265" t="s">
        <v>2</v>
      </c>
      <c r="G78" s="265"/>
      <c r="H78" s="265" t="s">
        <v>2</v>
      </c>
      <c r="I78" s="265"/>
      <c r="J78" s="265" t="s">
        <v>2</v>
      </c>
      <c r="K78" s="265"/>
      <c r="L78" s="265">
        <v>11</v>
      </c>
      <c r="M78" s="265"/>
      <c r="N78" s="265" t="s">
        <v>2</v>
      </c>
      <c r="O78" s="265"/>
      <c r="P78" s="265" t="s">
        <v>2</v>
      </c>
      <c r="Q78" s="265"/>
      <c r="R78" s="265">
        <v>36</v>
      </c>
      <c r="S78" s="265"/>
      <c r="T78" s="265" t="s">
        <v>2</v>
      </c>
      <c r="U78" s="265"/>
      <c r="V78" s="265">
        <v>55</v>
      </c>
      <c r="W78" s="265"/>
      <c r="X78" s="15">
        <v>55</v>
      </c>
      <c r="Y78" s="13" t="s">
        <v>2</v>
      </c>
    </row>
    <row r="79" spans="1:25" ht="12" customHeight="1">
      <c r="A79" s="290"/>
      <c r="B79" s="156"/>
      <c r="C79" s="293"/>
      <c r="D79" s="294"/>
      <c r="E79" s="9" t="s">
        <v>1</v>
      </c>
      <c r="F79" s="285">
        <v>0</v>
      </c>
      <c r="G79" s="288"/>
      <c r="H79" s="288"/>
      <c r="I79" s="288"/>
      <c r="J79" s="288"/>
      <c r="K79" s="288"/>
      <c r="L79" s="288"/>
      <c r="M79" s="288"/>
      <c r="N79" s="288"/>
      <c r="O79" s="288"/>
      <c r="P79" s="288"/>
      <c r="Q79" s="288"/>
      <c r="R79" s="288"/>
      <c r="S79" s="288"/>
      <c r="T79" s="288"/>
      <c r="U79" s="288"/>
      <c r="V79" s="288"/>
      <c r="W79" s="288"/>
      <c r="X79" s="288"/>
      <c r="Y79" s="289"/>
    </row>
    <row r="80" spans="1:25" ht="12" customHeight="1">
      <c r="A80" s="290"/>
      <c r="B80" s="156"/>
      <c r="C80" s="293"/>
      <c r="D80" s="294"/>
      <c r="E80" s="9" t="s">
        <v>0</v>
      </c>
      <c r="F80" s="265">
        <v>0</v>
      </c>
      <c r="G80" s="265"/>
      <c r="H80" s="265">
        <v>0</v>
      </c>
      <c r="I80" s="265"/>
      <c r="J80" s="309">
        <f>J139</f>
        <v>6.33</v>
      </c>
      <c r="K80" s="309"/>
      <c r="L80" s="309">
        <f>L139</f>
        <v>37</v>
      </c>
      <c r="M80" s="309"/>
      <c r="N80" s="309">
        <f>N139</f>
        <v>75.260000000000005</v>
      </c>
      <c r="O80" s="309"/>
      <c r="P80" s="309">
        <f>P139</f>
        <v>101.15</v>
      </c>
      <c r="Q80" s="309"/>
      <c r="R80" s="309">
        <f>R139</f>
        <v>125.62</v>
      </c>
      <c r="S80" s="309"/>
      <c r="T80" s="309">
        <f>T139</f>
        <v>146.52000000000001</v>
      </c>
      <c r="U80" s="309"/>
      <c r="V80" s="309">
        <f>V139</f>
        <v>162.19</v>
      </c>
      <c r="W80" s="309"/>
      <c r="X80" s="17">
        <f>V80</f>
        <v>162.19</v>
      </c>
      <c r="Y80" s="11">
        <f>X80/X78*100</f>
        <v>294.89090909090908</v>
      </c>
    </row>
    <row r="81" spans="1:25" ht="12" customHeight="1">
      <c r="A81" s="290">
        <v>12</v>
      </c>
      <c r="B81" s="291" t="s">
        <v>2</v>
      </c>
      <c r="C81" s="293" t="s">
        <v>37</v>
      </c>
      <c r="D81" s="294" t="s">
        <v>5</v>
      </c>
      <c r="E81" s="9" t="s">
        <v>4</v>
      </c>
      <c r="F81" s="285">
        <f>F170</f>
        <v>0</v>
      </c>
      <c r="G81" s="286"/>
      <c r="H81" s="285">
        <f>H170</f>
        <v>0</v>
      </c>
      <c r="I81" s="286"/>
      <c r="J81" s="285">
        <f>J170</f>
        <v>0</v>
      </c>
      <c r="K81" s="286"/>
      <c r="L81" s="285">
        <f>L170</f>
        <v>0</v>
      </c>
      <c r="M81" s="286"/>
      <c r="N81" s="285">
        <f>N170</f>
        <v>0</v>
      </c>
      <c r="O81" s="286"/>
      <c r="P81" s="285">
        <f>P170</f>
        <v>0</v>
      </c>
      <c r="Q81" s="286"/>
      <c r="R81" s="285">
        <f>R170</f>
        <v>0</v>
      </c>
      <c r="S81" s="286"/>
      <c r="T81" s="285">
        <f>T170</f>
        <v>0</v>
      </c>
      <c r="U81" s="286"/>
      <c r="V81" s="285">
        <f>V170</f>
        <v>4291</v>
      </c>
      <c r="W81" s="286"/>
      <c r="X81" s="15">
        <f>X170</f>
        <v>0</v>
      </c>
      <c r="Y81" s="11">
        <f>X81/X82*100</f>
        <v>0</v>
      </c>
    </row>
    <row r="82" spans="1:25" ht="12" customHeight="1">
      <c r="A82" s="290"/>
      <c r="B82" s="291"/>
      <c r="C82" s="293"/>
      <c r="D82" s="294"/>
      <c r="E82" s="9" t="s">
        <v>3</v>
      </c>
      <c r="F82" s="265" t="s">
        <v>2</v>
      </c>
      <c r="G82" s="265"/>
      <c r="H82" s="265" t="s">
        <v>2</v>
      </c>
      <c r="I82" s="265"/>
      <c r="J82" s="265" t="s">
        <v>2</v>
      </c>
      <c r="K82" s="265"/>
      <c r="L82" s="265">
        <v>65</v>
      </c>
      <c r="M82" s="265"/>
      <c r="N82" s="265" t="s">
        <v>2</v>
      </c>
      <c r="O82" s="265"/>
      <c r="P82" s="265" t="s">
        <v>2</v>
      </c>
      <c r="Q82" s="265"/>
      <c r="R82" s="265">
        <v>175</v>
      </c>
      <c r="S82" s="265"/>
      <c r="T82" s="265" t="s">
        <v>2</v>
      </c>
      <c r="U82" s="265"/>
      <c r="V82" s="265">
        <v>250</v>
      </c>
      <c r="W82" s="265"/>
      <c r="X82" s="15">
        <f>V82</f>
        <v>250</v>
      </c>
      <c r="Y82" s="13" t="s">
        <v>2</v>
      </c>
    </row>
    <row r="83" spans="1:25" ht="12" customHeight="1">
      <c r="A83" s="290"/>
      <c r="B83" s="291"/>
      <c r="C83" s="293"/>
      <c r="D83" s="294"/>
      <c r="E83" s="9" t="s">
        <v>1</v>
      </c>
      <c r="F83" s="285">
        <v>0</v>
      </c>
      <c r="G83" s="288"/>
      <c r="H83" s="288"/>
      <c r="I83" s="288"/>
      <c r="J83" s="288"/>
      <c r="K83" s="288"/>
      <c r="L83" s="288"/>
      <c r="M83" s="288"/>
      <c r="N83" s="288"/>
      <c r="O83" s="288"/>
      <c r="P83" s="288"/>
      <c r="Q83" s="288"/>
      <c r="R83" s="288"/>
      <c r="S83" s="288"/>
      <c r="T83" s="288"/>
      <c r="U83" s="288"/>
      <c r="V83" s="288"/>
      <c r="W83" s="288"/>
      <c r="X83" s="288"/>
      <c r="Y83" s="289"/>
    </row>
    <row r="84" spans="1:25" ht="12" customHeight="1">
      <c r="A84" s="290"/>
      <c r="B84" s="291"/>
      <c r="C84" s="293"/>
      <c r="D84" s="294"/>
      <c r="E84" s="9" t="s">
        <v>0</v>
      </c>
      <c r="F84" s="265">
        <v>0</v>
      </c>
      <c r="G84" s="265"/>
      <c r="H84" s="265">
        <v>0</v>
      </c>
      <c r="I84" s="265"/>
      <c r="J84" s="265">
        <f>J173</f>
        <v>0</v>
      </c>
      <c r="K84" s="265"/>
      <c r="L84" s="265">
        <f>L173</f>
        <v>50</v>
      </c>
      <c r="M84" s="265"/>
      <c r="N84" s="265">
        <f>N173</f>
        <v>587</v>
      </c>
      <c r="O84" s="265"/>
      <c r="P84" s="265">
        <f>P173</f>
        <v>1844</v>
      </c>
      <c r="Q84" s="265"/>
      <c r="R84" s="265">
        <f>R173</f>
        <v>2879</v>
      </c>
      <c r="S84" s="265"/>
      <c r="T84" s="265">
        <f>T173</f>
        <v>4345</v>
      </c>
      <c r="U84" s="265"/>
      <c r="V84" s="265">
        <f>V173</f>
        <v>4700</v>
      </c>
      <c r="W84" s="265"/>
      <c r="X84" s="15">
        <f>X173</f>
        <v>4700</v>
      </c>
      <c r="Y84" s="11">
        <f>X84/X82*100</f>
        <v>1880</v>
      </c>
    </row>
    <row r="85" spans="1:25" ht="12" customHeight="1">
      <c r="A85" s="312" t="s">
        <v>36</v>
      </c>
      <c r="B85" s="313"/>
      <c r="C85" s="313"/>
      <c r="D85" s="313"/>
      <c r="E85" s="313"/>
      <c r="F85" s="313"/>
      <c r="G85" s="313"/>
      <c r="H85" s="313"/>
      <c r="I85" s="313"/>
      <c r="J85" s="313"/>
      <c r="K85" s="313"/>
      <c r="L85" s="313"/>
      <c r="M85" s="313"/>
      <c r="N85" s="313"/>
      <c r="O85" s="313"/>
      <c r="P85" s="313"/>
      <c r="Q85" s="313"/>
      <c r="R85" s="313"/>
      <c r="S85" s="313"/>
      <c r="T85" s="313"/>
      <c r="U85" s="313"/>
      <c r="V85" s="313"/>
      <c r="W85" s="313"/>
      <c r="X85" s="313"/>
      <c r="Y85" s="314"/>
    </row>
    <row r="86" spans="1:25" ht="12" customHeight="1">
      <c r="A86" s="315" t="s">
        <v>11</v>
      </c>
      <c r="B86" s="316"/>
      <c r="C86" s="316"/>
      <c r="D86" s="316"/>
      <c r="E86" s="316"/>
      <c r="F86" s="316"/>
      <c r="G86" s="316"/>
      <c r="H86" s="316"/>
      <c r="I86" s="316"/>
      <c r="J86" s="316"/>
      <c r="K86" s="316"/>
      <c r="L86" s="316"/>
      <c r="M86" s="316"/>
      <c r="N86" s="316"/>
      <c r="O86" s="316"/>
      <c r="P86" s="316"/>
      <c r="Q86" s="316"/>
      <c r="R86" s="316"/>
      <c r="S86" s="316"/>
      <c r="T86" s="316"/>
      <c r="U86" s="316"/>
      <c r="V86" s="316"/>
      <c r="W86" s="316"/>
      <c r="X86" s="316"/>
      <c r="Y86" s="317"/>
    </row>
    <row r="87" spans="1:25" ht="12" customHeight="1">
      <c r="A87" s="269">
        <v>13</v>
      </c>
      <c r="B87" s="272" t="s">
        <v>2</v>
      </c>
      <c r="C87" s="275" t="s">
        <v>35</v>
      </c>
      <c r="D87" s="278" t="s">
        <v>5</v>
      </c>
      <c r="E87" s="21" t="s">
        <v>4</v>
      </c>
      <c r="F87" s="318">
        <v>0</v>
      </c>
      <c r="G87" s="319"/>
      <c r="H87" s="318">
        <v>0</v>
      </c>
      <c r="I87" s="319"/>
      <c r="J87" s="318">
        <v>5</v>
      </c>
      <c r="K87" s="319"/>
      <c r="L87" s="320">
        <v>79</v>
      </c>
      <c r="M87" s="321"/>
      <c r="N87" s="320">
        <v>289</v>
      </c>
      <c r="O87" s="321"/>
      <c r="P87" s="322">
        <v>421</v>
      </c>
      <c r="Q87" s="321"/>
      <c r="R87" s="322">
        <v>535</v>
      </c>
      <c r="S87" s="321"/>
      <c r="T87" s="322">
        <v>595</v>
      </c>
      <c r="U87" s="321"/>
      <c r="V87" s="322">
        <v>707</v>
      </c>
      <c r="W87" s="321"/>
      <c r="X87" s="22">
        <f>V87</f>
        <v>707</v>
      </c>
      <c r="Y87" s="11">
        <f>X87/X88*100</f>
        <v>160.68181818181819</v>
      </c>
    </row>
    <row r="88" spans="1:25" ht="12" customHeight="1">
      <c r="A88" s="238"/>
      <c r="B88" s="239"/>
      <c r="C88" s="240"/>
      <c r="D88" s="241"/>
      <c r="E88" s="9" t="s">
        <v>3</v>
      </c>
      <c r="F88" s="248" t="s">
        <v>2</v>
      </c>
      <c r="G88" s="248"/>
      <c r="H88" s="248" t="s">
        <v>2</v>
      </c>
      <c r="I88" s="248"/>
      <c r="J88" s="248" t="s">
        <v>2</v>
      </c>
      <c r="K88" s="248"/>
      <c r="L88" s="248">
        <v>80</v>
      </c>
      <c r="M88" s="248"/>
      <c r="N88" s="248" t="s">
        <v>2</v>
      </c>
      <c r="O88" s="248"/>
      <c r="P88" s="248" t="s">
        <v>2</v>
      </c>
      <c r="Q88" s="248"/>
      <c r="R88" s="248">
        <v>264</v>
      </c>
      <c r="S88" s="248"/>
      <c r="T88" s="248" t="s">
        <v>2</v>
      </c>
      <c r="U88" s="248"/>
      <c r="V88" s="248">
        <v>440</v>
      </c>
      <c r="W88" s="248"/>
      <c r="X88" s="12">
        <f>V88</f>
        <v>440</v>
      </c>
      <c r="Y88" s="13" t="s">
        <v>2</v>
      </c>
    </row>
    <row r="89" spans="1:25" ht="12" customHeight="1">
      <c r="A89" s="238"/>
      <c r="B89" s="239"/>
      <c r="C89" s="240"/>
      <c r="D89" s="241"/>
      <c r="E89" s="9" t="s">
        <v>1</v>
      </c>
      <c r="F89" s="242">
        <v>0</v>
      </c>
      <c r="G89" s="245"/>
      <c r="H89" s="245"/>
      <c r="I89" s="245"/>
      <c r="J89" s="245"/>
      <c r="K89" s="245"/>
      <c r="L89" s="245"/>
      <c r="M89" s="245"/>
      <c r="N89" s="245"/>
      <c r="O89" s="245"/>
      <c r="P89" s="245"/>
      <c r="Q89" s="245"/>
      <c r="R89" s="245"/>
      <c r="S89" s="245"/>
      <c r="T89" s="245"/>
      <c r="U89" s="245"/>
      <c r="V89" s="245"/>
      <c r="W89" s="245"/>
      <c r="X89" s="245"/>
      <c r="Y89" s="246"/>
    </row>
    <row r="90" spans="1:25" ht="12" customHeight="1">
      <c r="A90" s="238"/>
      <c r="B90" s="239"/>
      <c r="C90" s="240"/>
      <c r="D90" s="241"/>
      <c r="E90" s="9" t="s">
        <v>0</v>
      </c>
      <c r="F90" s="247">
        <v>0</v>
      </c>
      <c r="G90" s="247"/>
      <c r="H90" s="247">
        <v>0</v>
      </c>
      <c r="I90" s="247"/>
      <c r="J90" s="247">
        <v>43</v>
      </c>
      <c r="K90" s="247"/>
      <c r="L90" s="247">
        <v>274</v>
      </c>
      <c r="M90" s="247"/>
      <c r="N90" s="247">
        <v>462</v>
      </c>
      <c r="O90" s="247"/>
      <c r="P90" s="247">
        <v>558</v>
      </c>
      <c r="Q90" s="247"/>
      <c r="R90" s="247">
        <v>623</v>
      </c>
      <c r="S90" s="247"/>
      <c r="T90" s="247">
        <v>678</v>
      </c>
      <c r="U90" s="247"/>
      <c r="V90" s="247">
        <v>720</v>
      </c>
      <c r="W90" s="247"/>
      <c r="X90" s="15">
        <f>V90</f>
        <v>720</v>
      </c>
      <c r="Y90" s="11">
        <f>X90/X88*100</f>
        <v>163.63636363636365</v>
      </c>
    </row>
    <row r="91" spans="1:25" ht="12.75" customHeight="1">
      <c r="A91" s="290">
        <v>14</v>
      </c>
      <c r="B91" s="291" t="s">
        <v>2</v>
      </c>
      <c r="C91" s="293" t="s">
        <v>210</v>
      </c>
      <c r="D91" s="294" t="s">
        <v>5</v>
      </c>
      <c r="E91" s="9" t="s">
        <v>4</v>
      </c>
      <c r="F91" s="323">
        <v>0</v>
      </c>
      <c r="G91" s="324"/>
      <c r="H91" s="323">
        <v>0</v>
      </c>
      <c r="I91" s="324"/>
      <c r="J91" s="323">
        <v>1</v>
      </c>
      <c r="K91" s="324"/>
      <c r="L91" s="325">
        <v>8</v>
      </c>
      <c r="M91" s="326"/>
      <c r="N91" s="285">
        <v>16</v>
      </c>
      <c r="O91" s="286"/>
      <c r="P91" s="285">
        <v>21</v>
      </c>
      <c r="Q91" s="286"/>
      <c r="R91" s="285">
        <v>25</v>
      </c>
      <c r="S91" s="286"/>
      <c r="T91" s="285">
        <v>28</v>
      </c>
      <c r="U91" s="286"/>
      <c r="V91" s="285">
        <v>35</v>
      </c>
      <c r="W91" s="286"/>
      <c r="X91" s="15">
        <f>V91</f>
        <v>35</v>
      </c>
      <c r="Y91" s="11">
        <f>X91/X92*100</f>
        <v>87.5</v>
      </c>
    </row>
    <row r="92" spans="1:25" ht="12" customHeight="1">
      <c r="A92" s="290"/>
      <c r="B92" s="291"/>
      <c r="C92" s="293"/>
      <c r="D92" s="294"/>
      <c r="E92" s="9" t="s">
        <v>3</v>
      </c>
      <c r="F92" s="265" t="s">
        <v>2</v>
      </c>
      <c r="G92" s="265"/>
      <c r="H92" s="265" t="s">
        <v>2</v>
      </c>
      <c r="I92" s="265"/>
      <c r="J92" s="265" t="s">
        <v>2</v>
      </c>
      <c r="K92" s="265"/>
      <c r="L92" s="265">
        <v>10</v>
      </c>
      <c r="M92" s="265"/>
      <c r="N92" s="265" t="s">
        <v>2</v>
      </c>
      <c r="O92" s="265"/>
      <c r="P92" s="265" t="s">
        <v>2</v>
      </c>
      <c r="Q92" s="265"/>
      <c r="R92" s="265">
        <v>30</v>
      </c>
      <c r="S92" s="265"/>
      <c r="T92" s="265" t="s">
        <v>2</v>
      </c>
      <c r="U92" s="265"/>
      <c r="V92" s="265">
        <v>40</v>
      </c>
      <c r="W92" s="265"/>
      <c r="X92" s="15">
        <v>40</v>
      </c>
      <c r="Y92" s="13" t="s">
        <v>2</v>
      </c>
    </row>
    <row r="93" spans="1:25" ht="12" customHeight="1">
      <c r="A93" s="290"/>
      <c r="B93" s="291"/>
      <c r="C93" s="293"/>
      <c r="D93" s="294"/>
      <c r="E93" s="9" t="s">
        <v>1</v>
      </c>
      <c r="F93" s="285">
        <v>0</v>
      </c>
      <c r="G93" s="288"/>
      <c r="H93" s="288"/>
      <c r="I93" s="288"/>
      <c r="J93" s="288"/>
      <c r="K93" s="288"/>
      <c r="L93" s="288"/>
      <c r="M93" s="288"/>
      <c r="N93" s="288"/>
      <c r="O93" s="288"/>
      <c r="P93" s="288"/>
      <c r="Q93" s="288"/>
      <c r="R93" s="288"/>
      <c r="S93" s="288"/>
      <c r="T93" s="288"/>
      <c r="U93" s="288"/>
      <c r="V93" s="288"/>
      <c r="W93" s="288"/>
      <c r="X93" s="288"/>
      <c r="Y93" s="289"/>
    </row>
    <row r="94" spans="1:25" ht="21.75" customHeight="1">
      <c r="A94" s="290"/>
      <c r="B94" s="291"/>
      <c r="C94" s="293"/>
      <c r="D94" s="294"/>
      <c r="E94" s="9" t="s">
        <v>0</v>
      </c>
      <c r="F94" s="265">
        <v>0</v>
      </c>
      <c r="G94" s="265"/>
      <c r="H94" s="265">
        <v>0</v>
      </c>
      <c r="I94" s="265"/>
      <c r="J94" s="265">
        <v>4</v>
      </c>
      <c r="K94" s="265"/>
      <c r="L94" s="265">
        <v>18</v>
      </c>
      <c r="M94" s="265"/>
      <c r="N94" s="265">
        <v>22</v>
      </c>
      <c r="O94" s="265"/>
      <c r="P94" s="265">
        <v>24</v>
      </c>
      <c r="Q94" s="265"/>
      <c r="R94" s="265">
        <v>28</v>
      </c>
      <c r="S94" s="265"/>
      <c r="T94" s="265">
        <v>34</v>
      </c>
      <c r="U94" s="265"/>
      <c r="V94" s="265">
        <v>35</v>
      </c>
      <c r="W94" s="265"/>
      <c r="X94" s="15">
        <f>V94</f>
        <v>35</v>
      </c>
      <c r="Y94" s="11">
        <f>X94/X92*100</f>
        <v>87.5</v>
      </c>
    </row>
    <row r="95" spans="1:25" ht="12" customHeight="1">
      <c r="A95" s="238">
        <v>15</v>
      </c>
      <c r="B95" s="239" t="s">
        <v>2</v>
      </c>
      <c r="C95" s="240" t="s">
        <v>15</v>
      </c>
      <c r="D95" s="241" t="s">
        <v>5</v>
      </c>
      <c r="E95" s="9" t="s">
        <v>4</v>
      </c>
      <c r="F95" s="279">
        <v>0</v>
      </c>
      <c r="G95" s="280"/>
      <c r="H95" s="279">
        <v>0</v>
      </c>
      <c r="I95" s="280"/>
      <c r="J95" s="279">
        <v>0</v>
      </c>
      <c r="K95" s="280"/>
      <c r="L95" s="279">
        <v>0</v>
      </c>
      <c r="M95" s="280"/>
      <c r="N95" s="279">
        <v>1</v>
      </c>
      <c r="O95" s="280"/>
      <c r="P95" s="279">
        <v>4</v>
      </c>
      <c r="Q95" s="280"/>
      <c r="R95" s="279">
        <v>12</v>
      </c>
      <c r="S95" s="280"/>
      <c r="T95" s="279">
        <v>19</v>
      </c>
      <c r="U95" s="280"/>
      <c r="V95" s="279">
        <v>32</v>
      </c>
      <c r="W95" s="280"/>
      <c r="X95" s="15">
        <f>V95</f>
        <v>32</v>
      </c>
      <c r="Y95" s="11">
        <f>X95/X96*100</f>
        <v>1600</v>
      </c>
    </row>
    <row r="96" spans="1:25" ht="12" customHeight="1">
      <c r="A96" s="238"/>
      <c r="B96" s="239"/>
      <c r="C96" s="240"/>
      <c r="D96" s="241"/>
      <c r="E96" s="9" t="s">
        <v>3</v>
      </c>
      <c r="F96" s="247" t="s">
        <v>2</v>
      </c>
      <c r="G96" s="247"/>
      <c r="H96" s="247" t="s">
        <v>2</v>
      </c>
      <c r="I96" s="247"/>
      <c r="J96" s="247" t="s">
        <v>2</v>
      </c>
      <c r="K96" s="247"/>
      <c r="L96" s="247">
        <v>1</v>
      </c>
      <c r="M96" s="247"/>
      <c r="N96" s="247" t="s">
        <v>2</v>
      </c>
      <c r="O96" s="247"/>
      <c r="P96" s="247" t="s">
        <v>2</v>
      </c>
      <c r="Q96" s="247"/>
      <c r="R96" s="247">
        <v>2</v>
      </c>
      <c r="S96" s="247"/>
      <c r="T96" s="247" t="s">
        <v>2</v>
      </c>
      <c r="U96" s="247"/>
      <c r="V96" s="247">
        <v>2</v>
      </c>
      <c r="W96" s="247"/>
      <c r="X96" s="15">
        <f>V96</f>
        <v>2</v>
      </c>
      <c r="Y96" s="13" t="s">
        <v>2</v>
      </c>
    </row>
    <row r="97" spans="1:25" ht="12" customHeight="1">
      <c r="A97" s="238"/>
      <c r="B97" s="239"/>
      <c r="C97" s="240"/>
      <c r="D97" s="241"/>
      <c r="E97" s="9" t="s">
        <v>1</v>
      </c>
      <c r="F97" s="279">
        <v>0</v>
      </c>
      <c r="G97" s="282"/>
      <c r="H97" s="282"/>
      <c r="I97" s="282"/>
      <c r="J97" s="282"/>
      <c r="K97" s="282"/>
      <c r="L97" s="282"/>
      <c r="M97" s="282"/>
      <c r="N97" s="282"/>
      <c r="O97" s="282"/>
      <c r="P97" s="282"/>
      <c r="Q97" s="282"/>
      <c r="R97" s="282"/>
      <c r="S97" s="282"/>
      <c r="T97" s="282"/>
      <c r="U97" s="282"/>
      <c r="V97" s="282"/>
      <c r="W97" s="282"/>
      <c r="X97" s="282"/>
      <c r="Y97" s="283"/>
    </row>
    <row r="98" spans="1:25" ht="12" customHeight="1">
      <c r="A98" s="238"/>
      <c r="B98" s="239"/>
      <c r="C98" s="240"/>
      <c r="D98" s="241"/>
      <c r="E98" s="9" t="s">
        <v>0</v>
      </c>
      <c r="F98" s="247">
        <v>0</v>
      </c>
      <c r="G98" s="247"/>
      <c r="H98" s="247">
        <v>0</v>
      </c>
      <c r="I98" s="247"/>
      <c r="J98" s="247">
        <v>0</v>
      </c>
      <c r="K98" s="247"/>
      <c r="L98" s="247">
        <v>0</v>
      </c>
      <c r="M98" s="247"/>
      <c r="N98" s="247">
        <v>8</v>
      </c>
      <c r="O98" s="247"/>
      <c r="P98" s="247">
        <v>13</v>
      </c>
      <c r="Q98" s="247"/>
      <c r="R98" s="247">
        <v>20</v>
      </c>
      <c r="S98" s="247"/>
      <c r="T98" s="279">
        <v>28</v>
      </c>
      <c r="U98" s="280"/>
      <c r="V98" s="279">
        <v>37</v>
      </c>
      <c r="W98" s="280"/>
      <c r="X98" s="15">
        <f>V98</f>
        <v>37</v>
      </c>
      <c r="Y98" s="11">
        <f>X98/X96*100</f>
        <v>1850</v>
      </c>
    </row>
    <row r="99" spans="1:25" ht="12" customHeight="1">
      <c r="A99" s="238">
        <v>16</v>
      </c>
      <c r="B99" s="304" t="s">
        <v>34</v>
      </c>
      <c r="C99" s="240" t="s">
        <v>33</v>
      </c>
      <c r="D99" s="241" t="s">
        <v>5</v>
      </c>
      <c r="E99" s="9" t="s">
        <v>4</v>
      </c>
      <c r="F99" s="279">
        <f>F103+F107+F111</f>
        <v>0</v>
      </c>
      <c r="G99" s="280"/>
      <c r="H99" s="279">
        <f>H103+H107+H111</f>
        <v>0</v>
      </c>
      <c r="I99" s="280"/>
      <c r="J99" s="279">
        <f>J103+J107+J111</f>
        <v>5</v>
      </c>
      <c r="K99" s="280"/>
      <c r="L99" s="279">
        <f>L103+L107+L111</f>
        <v>78</v>
      </c>
      <c r="M99" s="280"/>
      <c r="N99" s="279">
        <f>N103+N107+N111</f>
        <v>271</v>
      </c>
      <c r="O99" s="280"/>
      <c r="P99" s="279">
        <f>P103+P107+P111</f>
        <v>382</v>
      </c>
      <c r="Q99" s="280"/>
      <c r="R99" s="279">
        <f>R103+R107+R111</f>
        <v>472</v>
      </c>
      <c r="S99" s="280"/>
      <c r="T99" s="279">
        <f>T103+T107+T111</f>
        <v>515</v>
      </c>
      <c r="U99" s="280"/>
      <c r="V99" s="279">
        <f>V103+V107+V111</f>
        <v>597</v>
      </c>
      <c r="W99" s="280"/>
      <c r="X99" s="15">
        <f>X103+X107+X111</f>
        <v>597</v>
      </c>
      <c r="Y99" s="11">
        <f>X99/X100*100</f>
        <v>361.81818181818181</v>
      </c>
    </row>
    <row r="100" spans="1:25" ht="12" customHeight="1">
      <c r="A100" s="238"/>
      <c r="B100" s="304"/>
      <c r="C100" s="240"/>
      <c r="D100" s="241"/>
      <c r="E100" s="9" t="s">
        <v>3</v>
      </c>
      <c r="F100" s="247" t="s">
        <v>2</v>
      </c>
      <c r="G100" s="247"/>
      <c r="H100" s="247" t="s">
        <v>2</v>
      </c>
      <c r="I100" s="247"/>
      <c r="J100" s="247" t="s">
        <v>2</v>
      </c>
      <c r="K100" s="247"/>
      <c r="L100" s="247">
        <v>30</v>
      </c>
      <c r="M100" s="247"/>
      <c r="N100" s="247" t="s">
        <v>2</v>
      </c>
      <c r="O100" s="247"/>
      <c r="P100" s="247" t="s">
        <v>2</v>
      </c>
      <c r="Q100" s="247"/>
      <c r="R100" s="247">
        <v>98</v>
      </c>
      <c r="S100" s="247"/>
      <c r="T100" s="247" t="s">
        <v>2</v>
      </c>
      <c r="U100" s="247"/>
      <c r="V100" s="247">
        <v>165</v>
      </c>
      <c r="W100" s="247"/>
      <c r="X100" s="15">
        <f>V100</f>
        <v>165</v>
      </c>
      <c r="Y100" s="13" t="s">
        <v>2</v>
      </c>
    </row>
    <row r="101" spans="1:25" ht="12" customHeight="1">
      <c r="A101" s="238"/>
      <c r="B101" s="304"/>
      <c r="C101" s="240"/>
      <c r="D101" s="241"/>
      <c r="E101" s="9" t="s">
        <v>1</v>
      </c>
      <c r="F101" s="279">
        <v>0</v>
      </c>
      <c r="G101" s="282"/>
      <c r="H101" s="282"/>
      <c r="I101" s="282"/>
      <c r="J101" s="282"/>
      <c r="K101" s="282"/>
      <c r="L101" s="282"/>
      <c r="M101" s="282"/>
      <c r="N101" s="282"/>
      <c r="O101" s="282"/>
      <c r="P101" s="282"/>
      <c r="Q101" s="282"/>
      <c r="R101" s="282"/>
      <c r="S101" s="282"/>
      <c r="T101" s="282"/>
      <c r="U101" s="282"/>
      <c r="V101" s="282"/>
      <c r="W101" s="282"/>
      <c r="X101" s="282"/>
      <c r="Y101" s="283"/>
    </row>
    <row r="102" spans="1:25" ht="12" customHeight="1">
      <c r="A102" s="238"/>
      <c r="B102" s="304"/>
      <c r="C102" s="240"/>
      <c r="D102" s="241"/>
      <c r="E102" s="9" t="s">
        <v>0</v>
      </c>
      <c r="F102" s="247">
        <v>0</v>
      </c>
      <c r="G102" s="247"/>
      <c r="H102" s="247">
        <v>0</v>
      </c>
      <c r="I102" s="247"/>
      <c r="J102" s="247">
        <f>J106+J110+J114</f>
        <v>43</v>
      </c>
      <c r="K102" s="247"/>
      <c r="L102" s="247">
        <f>L106+L110+L114</f>
        <v>260</v>
      </c>
      <c r="M102" s="247"/>
      <c r="N102" s="247">
        <f>N106+N110+N114</f>
        <v>423</v>
      </c>
      <c r="O102" s="247"/>
      <c r="P102" s="247">
        <f>P106+P110+P114</f>
        <v>500</v>
      </c>
      <c r="Q102" s="247"/>
      <c r="R102" s="247">
        <f>R106+R110+R114</f>
        <v>546</v>
      </c>
      <c r="S102" s="247"/>
      <c r="T102" s="247">
        <f>T106+T110+T114</f>
        <v>581</v>
      </c>
      <c r="U102" s="247"/>
      <c r="V102" s="247">
        <f>V106+V110+V114</f>
        <v>606</v>
      </c>
      <c r="W102" s="247"/>
      <c r="X102" s="15">
        <f>X106+X110+X114</f>
        <v>606</v>
      </c>
      <c r="Y102" s="11">
        <f>X102/X100*100</f>
        <v>367.27272727272731</v>
      </c>
    </row>
    <row r="103" spans="1:25" ht="12" customHeight="1">
      <c r="A103" s="290" t="s">
        <v>32</v>
      </c>
      <c r="B103" s="291" t="s">
        <v>2</v>
      </c>
      <c r="C103" s="293" t="s">
        <v>31</v>
      </c>
      <c r="D103" s="294" t="s">
        <v>5</v>
      </c>
      <c r="E103" s="9" t="s">
        <v>4</v>
      </c>
      <c r="F103" s="285">
        <v>0</v>
      </c>
      <c r="G103" s="286"/>
      <c r="H103" s="285">
        <v>0</v>
      </c>
      <c r="I103" s="286"/>
      <c r="J103" s="285">
        <v>3</v>
      </c>
      <c r="K103" s="286"/>
      <c r="L103" s="285">
        <v>46</v>
      </c>
      <c r="M103" s="286"/>
      <c r="N103" s="285">
        <v>171</v>
      </c>
      <c r="O103" s="286"/>
      <c r="P103" s="285">
        <v>241</v>
      </c>
      <c r="Q103" s="286"/>
      <c r="R103" s="285">
        <v>290</v>
      </c>
      <c r="S103" s="286"/>
      <c r="T103" s="285">
        <v>309</v>
      </c>
      <c r="U103" s="286"/>
      <c r="V103" s="285">
        <v>344</v>
      </c>
      <c r="W103" s="286"/>
      <c r="X103" s="15">
        <f>V103</f>
        <v>344</v>
      </c>
      <c r="Y103" s="11">
        <f>X103/X104*100</f>
        <v>330.76923076923077</v>
      </c>
    </row>
    <row r="104" spans="1:25" ht="12" customHeight="1">
      <c r="A104" s="290"/>
      <c r="B104" s="291"/>
      <c r="C104" s="293"/>
      <c r="D104" s="294"/>
      <c r="E104" s="9" t="s">
        <v>3</v>
      </c>
      <c r="F104" s="265" t="s">
        <v>2</v>
      </c>
      <c r="G104" s="265"/>
      <c r="H104" s="265" t="s">
        <v>2</v>
      </c>
      <c r="I104" s="265"/>
      <c r="J104" s="265" t="s">
        <v>2</v>
      </c>
      <c r="K104" s="265"/>
      <c r="L104" s="265">
        <v>20</v>
      </c>
      <c r="M104" s="265"/>
      <c r="N104" s="265" t="s">
        <v>2</v>
      </c>
      <c r="O104" s="265"/>
      <c r="P104" s="265" t="s">
        <v>2</v>
      </c>
      <c r="Q104" s="265"/>
      <c r="R104" s="265">
        <v>66</v>
      </c>
      <c r="S104" s="265"/>
      <c r="T104" s="265" t="s">
        <v>2</v>
      </c>
      <c r="U104" s="265"/>
      <c r="V104" s="265">
        <v>104</v>
      </c>
      <c r="W104" s="265"/>
      <c r="X104" s="15">
        <f>V104</f>
        <v>104</v>
      </c>
      <c r="Y104" s="13" t="s">
        <v>2</v>
      </c>
    </row>
    <row r="105" spans="1:25" ht="12" customHeight="1">
      <c r="A105" s="290"/>
      <c r="B105" s="291"/>
      <c r="C105" s="293"/>
      <c r="D105" s="294"/>
      <c r="E105" s="9" t="s">
        <v>1</v>
      </c>
      <c r="F105" s="287">
        <v>0</v>
      </c>
      <c r="G105" s="288"/>
      <c r="H105" s="288"/>
      <c r="I105" s="288"/>
      <c r="J105" s="288"/>
      <c r="K105" s="288"/>
      <c r="L105" s="288"/>
      <c r="M105" s="288"/>
      <c r="N105" s="288"/>
      <c r="O105" s="288"/>
      <c r="P105" s="288"/>
      <c r="Q105" s="288"/>
      <c r="R105" s="288"/>
      <c r="S105" s="288"/>
      <c r="T105" s="288"/>
      <c r="U105" s="288"/>
      <c r="V105" s="288"/>
      <c r="W105" s="288"/>
      <c r="X105" s="288"/>
      <c r="Y105" s="289"/>
    </row>
    <row r="106" spans="1:25" ht="12" customHeight="1">
      <c r="A106" s="290"/>
      <c r="B106" s="291"/>
      <c r="C106" s="293"/>
      <c r="D106" s="294"/>
      <c r="E106" s="9" t="s">
        <v>0</v>
      </c>
      <c r="F106" s="265">
        <v>0</v>
      </c>
      <c r="G106" s="265"/>
      <c r="H106" s="265">
        <v>0</v>
      </c>
      <c r="I106" s="265"/>
      <c r="J106" s="265">
        <v>28</v>
      </c>
      <c r="K106" s="265"/>
      <c r="L106" s="265">
        <v>170</v>
      </c>
      <c r="M106" s="265"/>
      <c r="N106" s="265">
        <v>272</v>
      </c>
      <c r="O106" s="265"/>
      <c r="P106" s="265">
        <v>310</v>
      </c>
      <c r="Q106" s="265"/>
      <c r="R106" s="285">
        <v>332</v>
      </c>
      <c r="S106" s="286"/>
      <c r="T106" s="285">
        <v>342</v>
      </c>
      <c r="U106" s="286"/>
      <c r="V106" s="285">
        <v>349</v>
      </c>
      <c r="W106" s="286"/>
      <c r="X106" s="15">
        <f>V106</f>
        <v>349</v>
      </c>
      <c r="Y106" s="11">
        <f>X106/X104*100</f>
        <v>335.57692307692309</v>
      </c>
    </row>
    <row r="107" spans="1:25" ht="12" customHeight="1">
      <c r="A107" s="290" t="s">
        <v>30</v>
      </c>
      <c r="B107" s="291" t="s">
        <v>2</v>
      </c>
      <c r="C107" s="293" t="s">
        <v>29</v>
      </c>
      <c r="D107" s="294" t="s">
        <v>5</v>
      </c>
      <c r="E107" s="9" t="s">
        <v>4</v>
      </c>
      <c r="F107" s="285">
        <v>0</v>
      </c>
      <c r="G107" s="286"/>
      <c r="H107" s="285">
        <v>0</v>
      </c>
      <c r="I107" s="286"/>
      <c r="J107" s="285">
        <v>2</v>
      </c>
      <c r="K107" s="286"/>
      <c r="L107" s="285">
        <f>J107+19</f>
        <v>21</v>
      </c>
      <c r="M107" s="286"/>
      <c r="N107" s="285">
        <v>68</v>
      </c>
      <c r="O107" s="286"/>
      <c r="P107" s="285">
        <v>88</v>
      </c>
      <c r="Q107" s="286"/>
      <c r="R107" s="285">
        <v>113</v>
      </c>
      <c r="S107" s="286"/>
      <c r="T107" s="285">
        <v>132</v>
      </c>
      <c r="U107" s="286"/>
      <c r="V107" s="285">
        <v>169</v>
      </c>
      <c r="W107" s="286"/>
      <c r="X107" s="15">
        <f>V107</f>
        <v>169</v>
      </c>
      <c r="Y107" s="11">
        <f>X107/X108*100</f>
        <v>344.89795918367349</v>
      </c>
    </row>
    <row r="108" spans="1:25" ht="12" customHeight="1">
      <c r="A108" s="290"/>
      <c r="B108" s="291"/>
      <c r="C108" s="293"/>
      <c r="D108" s="294"/>
      <c r="E108" s="9" t="s">
        <v>3</v>
      </c>
      <c r="F108" s="265" t="s">
        <v>2</v>
      </c>
      <c r="G108" s="265"/>
      <c r="H108" s="265" t="s">
        <v>2</v>
      </c>
      <c r="I108" s="265"/>
      <c r="J108" s="265" t="s">
        <v>2</v>
      </c>
      <c r="K108" s="265"/>
      <c r="L108" s="265">
        <v>8</v>
      </c>
      <c r="M108" s="265"/>
      <c r="N108" s="265" t="s">
        <v>2</v>
      </c>
      <c r="O108" s="265"/>
      <c r="P108" s="265" t="s">
        <v>2</v>
      </c>
      <c r="Q108" s="265"/>
      <c r="R108" s="265">
        <v>26</v>
      </c>
      <c r="S108" s="265"/>
      <c r="T108" s="265" t="s">
        <v>2</v>
      </c>
      <c r="U108" s="265"/>
      <c r="V108" s="265">
        <v>49</v>
      </c>
      <c r="W108" s="265"/>
      <c r="X108" s="15">
        <f>V108</f>
        <v>49</v>
      </c>
      <c r="Y108" s="13" t="s">
        <v>2</v>
      </c>
    </row>
    <row r="109" spans="1:25" ht="12" customHeight="1">
      <c r="A109" s="290"/>
      <c r="B109" s="291"/>
      <c r="C109" s="293"/>
      <c r="D109" s="294"/>
      <c r="E109" s="9" t="s">
        <v>1</v>
      </c>
      <c r="F109" s="287">
        <v>0</v>
      </c>
      <c r="G109" s="288"/>
      <c r="H109" s="288"/>
      <c r="I109" s="288"/>
      <c r="J109" s="288"/>
      <c r="K109" s="288"/>
      <c r="L109" s="288"/>
      <c r="M109" s="288"/>
      <c r="N109" s="288"/>
      <c r="O109" s="288"/>
      <c r="P109" s="288"/>
      <c r="Q109" s="288"/>
      <c r="R109" s="288"/>
      <c r="S109" s="288"/>
      <c r="T109" s="288"/>
      <c r="U109" s="288"/>
      <c r="V109" s="288"/>
      <c r="W109" s="288"/>
      <c r="X109" s="288"/>
      <c r="Y109" s="289"/>
    </row>
    <row r="110" spans="1:25" ht="12" customHeight="1">
      <c r="A110" s="290"/>
      <c r="B110" s="291"/>
      <c r="C110" s="293"/>
      <c r="D110" s="294"/>
      <c r="E110" s="9" t="s">
        <v>0</v>
      </c>
      <c r="F110" s="265">
        <v>0</v>
      </c>
      <c r="G110" s="265"/>
      <c r="H110" s="265">
        <v>0</v>
      </c>
      <c r="I110" s="265"/>
      <c r="J110" s="265">
        <v>10</v>
      </c>
      <c r="K110" s="265"/>
      <c r="L110" s="265">
        <v>57</v>
      </c>
      <c r="M110" s="265"/>
      <c r="N110" s="265">
        <v>98</v>
      </c>
      <c r="O110" s="265"/>
      <c r="P110" s="265">
        <v>122</v>
      </c>
      <c r="Q110" s="265"/>
      <c r="R110" s="265">
        <v>141</v>
      </c>
      <c r="S110" s="265"/>
      <c r="T110" s="265">
        <v>158</v>
      </c>
      <c r="U110" s="265"/>
      <c r="V110" s="265">
        <v>173</v>
      </c>
      <c r="W110" s="265"/>
      <c r="X110" s="15">
        <f>V110</f>
        <v>173</v>
      </c>
      <c r="Y110" s="11">
        <f>X110/X108*100</f>
        <v>353.0612244897959</v>
      </c>
    </row>
    <row r="111" spans="1:25" ht="12" customHeight="1">
      <c r="A111" s="290" t="s">
        <v>28</v>
      </c>
      <c r="B111" s="291" t="s">
        <v>2</v>
      </c>
      <c r="C111" s="293" t="s">
        <v>27</v>
      </c>
      <c r="D111" s="294" t="s">
        <v>5</v>
      </c>
      <c r="E111" s="9" t="s">
        <v>4</v>
      </c>
      <c r="F111" s="285">
        <v>0</v>
      </c>
      <c r="G111" s="286"/>
      <c r="H111" s="285">
        <v>0</v>
      </c>
      <c r="I111" s="286"/>
      <c r="J111" s="285">
        <v>0</v>
      </c>
      <c r="K111" s="286"/>
      <c r="L111" s="285">
        <v>11</v>
      </c>
      <c r="M111" s="286"/>
      <c r="N111" s="285">
        <v>32</v>
      </c>
      <c r="O111" s="286"/>
      <c r="P111" s="285">
        <v>53</v>
      </c>
      <c r="Q111" s="286"/>
      <c r="R111" s="285">
        <v>69</v>
      </c>
      <c r="S111" s="286"/>
      <c r="T111" s="285">
        <v>74</v>
      </c>
      <c r="U111" s="286"/>
      <c r="V111" s="285">
        <v>84</v>
      </c>
      <c r="W111" s="286"/>
      <c r="X111" s="15">
        <f>V111</f>
        <v>84</v>
      </c>
      <c r="Y111" s="11">
        <f>X111/X112*100</f>
        <v>700</v>
      </c>
    </row>
    <row r="112" spans="1:25" ht="12" customHeight="1">
      <c r="A112" s="290"/>
      <c r="B112" s="291"/>
      <c r="C112" s="293"/>
      <c r="D112" s="294"/>
      <c r="E112" s="9" t="s">
        <v>3</v>
      </c>
      <c r="F112" s="265" t="s">
        <v>2</v>
      </c>
      <c r="G112" s="265"/>
      <c r="H112" s="265" t="s">
        <v>2</v>
      </c>
      <c r="I112" s="265"/>
      <c r="J112" s="265" t="s">
        <v>2</v>
      </c>
      <c r="K112" s="265"/>
      <c r="L112" s="265">
        <v>2</v>
      </c>
      <c r="M112" s="265"/>
      <c r="N112" s="265" t="s">
        <v>2</v>
      </c>
      <c r="O112" s="265"/>
      <c r="P112" s="265" t="s">
        <v>2</v>
      </c>
      <c r="Q112" s="265"/>
      <c r="R112" s="265">
        <v>6</v>
      </c>
      <c r="S112" s="265"/>
      <c r="T112" s="265" t="s">
        <v>2</v>
      </c>
      <c r="U112" s="265"/>
      <c r="V112" s="265">
        <v>12</v>
      </c>
      <c r="W112" s="265"/>
      <c r="X112" s="15">
        <f>V112</f>
        <v>12</v>
      </c>
      <c r="Y112" s="13" t="s">
        <v>2</v>
      </c>
    </row>
    <row r="113" spans="1:27" ht="12" customHeight="1">
      <c r="A113" s="290"/>
      <c r="B113" s="291"/>
      <c r="C113" s="293"/>
      <c r="D113" s="294"/>
      <c r="E113" s="9" t="s">
        <v>1</v>
      </c>
      <c r="F113" s="287">
        <v>0</v>
      </c>
      <c r="G113" s="288"/>
      <c r="H113" s="288"/>
      <c r="I113" s="288"/>
      <c r="J113" s="288"/>
      <c r="K113" s="288"/>
      <c r="L113" s="288"/>
      <c r="M113" s="288"/>
      <c r="N113" s="288"/>
      <c r="O113" s="288"/>
      <c r="P113" s="288"/>
      <c r="Q113" s="288"/>
      <c r="R113" s="288"/>
      <c r="S113" s="288"/>
      <c r="T113" s="288"/>
      <c r="U113" s="288"/>
      <c r="V113" s="288"/>
      <c r="W113" s="288"/>
      <c r="X113" s="288"/>
      <c r="Y113" s="289"/>
    </row>
    <row r="114" spans="1:27" ht="12" customHeight="1">
      <c r="A114" s="290"/>
      <c r="B114" s="291"/>
      <c r="C114" s="293"/>
      <c r="D114" s="294"/>
      <c r="E114" s="9">
        <v>81</v>
      </c>
      <c r="F114" s="265">
        <v>0</v>
      </c>
      <c r="G114" s="265"/>
      <c r="H114" s="265">
        <v>0</v>
      </c>
      <c r="I114" s="265"/>
      <c r="J114" s="265">
        <v>5</v>
      </c>
      <c r="K114" s="265"/>
      <c r="L114" s="265">
        <v>33</v>
      </c>
      <c r="M114" s="265"/>
      <c r="N114" s="265">
        <v>53</v>
      </c>
      <c r="O114" s="265"/>
      <c r="P114" s="265">
        <v>68</v>
      </c>
      <c r="Q114" s="265"/>
      <c r="R114" s="265">
        <v>73</v>
      </c>
      <c r="S114" s="265"/>
      <c r="T114" s="265">
        <v>81</v>
      </c>
      <c r="U114" s="265"/>
      <c r="V114" s="265">
        <v>84</v>
      </c>
      <c r="W114" s="265"/>
      <c r="X114" s="15">
        <f>V114</f>
        <v>84</v>
      </c>
      <c r="Y114" s="11">
        <f>X114/X112*100</f>
        <v>700</v>
      </c>
    </row>
    <row r="115" spans="1:27" ht="12" customHeight="1">
      <c r="A115" s="290" t="s">
        <v>26</v>
      </c>
      <c r="B115" s="291" t="s">
        <v>2</v>
      </c>
      <c r="C115" s="293" t="s">
        <v>25</v>
      </c>
      <c r="D115" s="294" t="s">
        <v>5</v>
      </c>
      <c r="E115" s="9" t="s">
        <v>4</v>
      </c>
      <c r="F115" s="285">
        <v>0</v>
      </c>
      <c r="G115" s="286"/>
      <c r="H115" s="285">
        <v>0</v>
      </c>
      <c r="I115" s="286"/>
      <c r="J115" s="285">
        <v>0</v>
      </c>
      <c r="K115" s="286"/>
      <c r="L115" s="285">
        <v>4</v>
      </c>
      <c r="M115" s="286"/>
      <c r="N115" s="285">
        <v>22</v>
      </c>
      <c r="O115" s="286"/>
      <c r="P115" s="285">
        <v>40</v>
      </c>
      <c r="Q115" s="286"/>
      <c r="R115" s="285">
        <v>50</v>
      </c>
      <c r="S115" s="286"/>
      <c r="T115" s="285">
        <v>58</v>
      </c>
      <c r="U115" s="286"/>
      <c r="V115" s="285">
        <v>75</v>
      </c>
      <c r="W115" s="286"/>
      <c r="X115" s="15">
        <f>V115</f>
        <v>75</v>
      </c>
      <c r="Y115" s="11">
        <f>X115/X116*100</f>
        <v>83.333333333333343</v>
      </c>
    </row>
    <row r="116" spans="1:27" ht="12" customHeight="1">
      <c r="A116" s="290"/>
      <c r="B116" s="291"/>
      <c r="C116" s="293"/>
      <c r="D116" s="294"/>
      <c r="E116" s="9" t="s">
        <v>3</v>
      </c>
      <c r="F116" s="265" t="s">
        <v>2</v>
      </c>
      <c r="G116" s="265"/>
      <c r="H116" s="265" t="s">
        <v>2</v>
      </c>
      <c r="I116" s="265"/>
      <c r="J116" s="265" t="s">
        <v>2</v>
      </c>
      <c r="K116" s="265"/>
      <c r="L116" s="265">
        <v>20</v>
      </c>
      <c r="M116" s="265"/>
      <c r="N116" s="265" t="s">
        <v>2</v>
      </c>
      <c r="O116" s="265"/>
      <c r="P116" s="265" t="s">
        <v>2</v>
      </c>
      <c r="Q116" s="265"/>
      <c r="R116" s="265">
        <v>50</v>
      </c>
      <c r="S116" s="265"/>
      <c r="T116" s="265" t="s">
        <v>2</v>
      </c>
      <c r="U116" s="265"/>
      <c r="V116" s="265">
        <v>90</v>
      </c>
      <c r="W116" s="265"/>
      <c r="X116" s="15">
        <f>V116</f>
        <v>90</v>
      </c>
      <c r="Y116" s="13" t="s">
        <v>2</v>
      </c>
    </row>
    <row r="117" spans="1:27" ht="12" customHeight="1">
      <c r="A117" s="290"/>
      <c r="B117" s="291"/>
      <c r="C117" s="293"/>
      <c r="D117" s="294"/>
      <c r="E117" s="9" t="s">
        <v>1</v>
      </c>
      <c r="F117" s="287">
        <v>0</v>
      </c>
      <c r="G117" s="288"/>
      <c r="H117" s="288"/>
      <c r="I117" s="288"/>
      <c r="J117" s="288"/>
      <c r="K117" s="288"/>
      <c r="L117" s="288"/>
      <c r="M117" s="288"/>
      <c r="N117" s="288"/>
      <c r="O117" s="288"/>
      <c r="P117" s="288"/>
      <c r="Q117" s="288"/>
      <c r="R117" s="288"/>
      <c r="S117" s="288"/>
      <c r="T117" s="288"/>
      <c r="U117" s="288"/>
      <c r="V117" s="288"/>
      <c r="W117" s="288"/>
      <c r="X117" s="288"/>
      <c r="Y117" s="289"/>
    </row>
    <row r="118" spans="1:27" ht="12" customHeight="1">
      <c r="A118" s="290"/>
      <c r="B118" s="291"/>
      <c r="C118" s="293"/>
      <c r="D118" s="294"/>
      <c r="E118" s="9" t="s">
        <v>0</v>
      </c>
      <c r="F118" s="265">
        <v>0</v>
      </c>
      <c r="G118" s="265"/>
      <c r="H118" s="265">
        <v>0</v>
      </c>
      <c r="I118" s="265"/>
      <c r="J118" s="265">
        <v>2</v>
      </c>
      <c r="K118" s="265"/>
      <c r="L118" s="265">
        <v>22</v>
      </c>
      <c r="M118" s="265"/>
      <c r="N118" s="265">
        <v>46</v>
      </c>
      <c r="O118" s="265"/>
      <c r="P118" s="265">
        <v>55</v>
      </c>
      <c r="Q118" s="265"/>
      <c r="R118" s="265">
        <v>64</v>
      </c>
      <c r="S118" s="265"/>
      <c r="T118" s="265">
        <v>73</v>
      </c>
      <c r="U118" s="265"/>
      <c r="V118" s="265">
        <v>78</v>
      </c>
      <c r="W118" s="265"/>
      <c r="X118" s="15">
        <f>V118</f>
        <v>78</v>
      </c>
      <c r="Y118" s="11">
        <f>X118/X116*100</f>
        <v>86.666666666666671</v>
      </c>
    </row>
    <row r="119" spans="1:27" ht="12" customHeight="1">
      <c r="A119" s="298" t="s">
        <v>7</v>
      </c>
      <c r="B119" s="299"/>
      <c r="C119" s="299"/>
      <c r="D119" s="299"/>
      <c r="E119" s="299"/>
      <c r="F119" s="299"/>
      <c r="G119" s="299"/>
      <c r="H119" s="299"/>
      <c r="I119" s="299"/>
      <c r="J119" s="299"/>
      <c r="K119" s="299"/>
      <c r="L119" s="299"/>
      <c r="M119" s="299"/>
      <c r="N119" s="299"/>
      <c r="O119" s="299"/>
      <c r="P119" s="299"/>
      <c r="Q119" s="299"/>
      <c r="R119" s="299"/>
      <c r="S119" s="299"/>
      <c r="T119" s="299"/>
      <c r="U119" s="299"/>
      <c r="V119" s="299"/>
      <c r="W119" s="299"/>
      <c r="X119" s="299"/>
      <c r="Y119" s="300"/>
    </row>
    <row r="120" spans="1:27" ht="12" customHeight="1">
      <c r="A120" s="269">
        <v>17</v>
      </c>
      <c r="B120" s="327" t="s">
        <v>14</v>
      </c>
      <c r="C120" s="275" t="s">
        <v>206</v>
      </c>
      <c r="D120" s="278" t="s">
        <v>5</v>
      </c>
      <c r="E120" s="21" t="s">
        <v>4</v>
      </c>
      <c r="F120" s="320">
        <v>0</v>
      </c>
      <c r="G120" s="321"/>
      <c r="H120" s="320">
        <v>0</v>
      </c>
      <c r="I120" s="321"/>
      <c r="J120" s="328">
        <v>19.5</v>
      </c>
      <c r="K120" s="329"/>
      <c r="L120" s="328">
        <v>270.13</v>
      </c>
      <c r="M120" s="329"/>
      <c r="N120" s="328">
        <v>846.9</v>
      </c>
      <c r="O120" s="329"/>
      <c r="P120" s="330">
        <v>1304.55</v>
      </c>
      <c r="Q120" s="329"/>
      <c r="R120" s="330">
        <v>1783.9</v>
      </c>
      <c r="S120" s="329"/>
      <c r="T120" s="330">
        <v>2084.25</v>
      </c>
      <c r="U120" s="329"/>
      <c r="V120" s="330">
        <v>2585.4299999999998</v>
      </c>
      <c r="W120" s="329"/>
      <c r="X120" s="23">
        <f>V120</f>
        <v>2585.4299999999998</v>
      </c>
      <c r="Y120" s="11">
        <f>X120/X121*100</f>
        <v>123.11571428571429</v>
      </c>
    </row>
    <row r="121" spans="1:27" ht="12" customHeight="1">
      <c r="A121" s="238"/>
      <c r="B121" s="304"/>
      <c r="C121" s="240"/>
      <c r="D121" s="241"/>
      <c r="E121" s="9" t="s">
        <v>3</v>
      </c>
      <c r="F121" s="248" t="s">
        <v>2</v>
      </c>
      <c r="G121" s="248"/>
      <c r="H121" s="248" t="s">
        <v>2</v>
      </c>
      <c r="I121" s="248"/>
      <c r="J121" s="248" t="s">
        <v>2</v>
      </c>
      <c r="K121" s="248"/>
      <c r="L121" s="248">
        <v>400</v>
      </c>
      <c r="M121" s="248"/>
      <c r="N121" s="247" t="s">
        <v>2</v>
      </c>
      <c r="O121" s="247"/>
      <c r="P121" s="247" t="s">
        <v>2</v>
      </c>
      <c r="Q121" s="247"/>
      <c r="R121" s="248">
        <v>1320</v>
      </c>
      <c r="S121" s="248"/>
      <c r="T121" s="248" t="s">
        <v>2</v>
      </c>
      <c r="U121" s="248"/>
      <c r="V121" s="248">
        <v>2100</v>
      </c>
      <c r="W121" s="248"/>
      <c r="X121" s="12">
        <f>V121</f>
        <v>2100</v>
      </c>
      <c r="Y121" s="13" t="s">
        <v>2</v>
      </c>
    </row>
    <row r="122" spans="1:27" ht="12" customHeight="1">
      <c r="A122" s="238"/>
      <c r="B122" s="304"/>
      <c r="C122" s="240"/>
      <c r="D122" s="241"/>
      <c r="E122" s="9" t="s">
        <v>1</v>
      </c>
      <c r="F122" s="242">
        <v>0</v>
      </c>
      <c r="G122" s="245"/>
      <c r="H122" s="245"/>
      <c r="I122" s="245"/>
      <c r="J122" s="245"/>
      <c r="K122" s="245"/>
      <c r="L122" s="245"/>
      <c r="M122" s="245"/>
      <c r="N122" s="245"/>
      <c r="O122" s="245"/>
      <c r="P122" s="245"/>
      <c r="Q122" s="245"/>
      <c r="R122" s="245"/>
      <c r="S122" s="245"/>
      <c r="T122" s="245"/>
      <c r="U122" s="245"/>
      <c r="V122" s="245"/>
      <c r="W122" s="245"/>
      <c r="X122" s="245"/>
      <c r="Y122" s="246"/>
    </row>
    <row r="123" spans="1:27" ht="12" customHeight="1">
      <c r="A123" s="238"/>
      <c r="B123" s="304"/>
      <c r="C123" s="240"/>
      <c r="D123" s="241"/>
      <c r="E123" s="9" t="s">
        <v>0</v>
      </c>
      <c r="F123" s="247">
        <v>0</v>
      </c>
      <c r="G123" s="247"/>
      <c r="H123" s="247">
        <v>0</v>
      </c>
      <c r="I123" s="247"/>
      <c r="J123" s="303">
        <v>166.75</v>
      </c>
      <c r="K123" s="303"/>
      <c r="L123" s="303">
        <v>789.75</v>
      </c>
      <c r="M123" s="303"/>
      <c r="N123" s="303">
        <v>1394.25</v>
      </c>
      <c r="O123" s="303"/>
      <c r="P123" s="303">
        <v>1907.1</v>
      </c>
      <c r="Q123" s="303"/>
      <c r="R123" s="303">
        <v>2247.88</v>
      </c>
      <c r="S123" s="303"/>
      <c r="T123" s="303">
        <v>2588.88</v>
      </c>
      <c r="U123" s="303"/>
      <c r="V123" s="303">
        <v>2813.38</v>
      </c>
      <c r="W123" s="303"/>
      <c r="X123" s="17">
        <f>V123</f>
        <v>2813.38</v>
      </c>
      <c r="Y123" s="11">
        <f>X123/X121*100</f>
        <v>133.97047619047621</v>
      </c>
    </row>
    <row r="124" spans="1:27" ht="12" customHeight="1">
      <c r="A124" s="238" t="s">
        <v>24</v>
      </c>
      <c r="B124" s="239" t="s">
        <v>2</v>
      </c>
      <c r="C124" s="240" t="s">
        <v>207</v>
      </c>
      <c r="D124" s="241" t="s">
        <v>5</v>
      </c>
      <c r="E124" s="9" t="s">
        <v>4</v>
      </c>
      <c r="F124" s="279">
        <v>0</v>
      </c>
      <c r="G124" s="280"/>
      <c r="H124" s="279">
        <v>0</v>
      </c>
      <c r="I124" s="280"/>
      <c r="J124" s="307">
        <v>2.75</v>
      </c>
      <c r="K124" s="308"/>
      <c r="L124" s="307">
        <v>48.625</v>
      </c>
      <c r="M124" s="308"/>
      <c r="N124" s="307">
        <v>166.785</v>
      </c>
      <c r="O124" s="308"/>
      <c r="P124" s="307">
        <v>301.28500000000003</v>
      </c>
      <c r="Q124" s="308"/>
      <c r="R124" s="307">
        <v>404.13499999999999</v>
      </c>
      <c r="S124" s="308"/>
      <c r="T124" s="307">
        <v>502.13499999999999</v>
      </c>
      <c r="U124" s="308"/>
      <c r="V124" s="307">
        <v>567.63499999999999</v>
      </c>
      <c r="W124" s="308"/>
      <c r="X124" s="17">
        <f>V124</f>
        <v>567.63499999999999</v>
      </c>
      <c r="Y124" s="11">
        <f>X124/X125*100</f>
        <v>54.060476190476194</v>
      </c>
    </row>
    <row r="125" spans="1:27" ht="12" customHeight="1">
      <c r="A125" s="238"/>
      <c r="B125" s="239"/>
      <c r="C125" s="240"/>
      <c r="D125" s="241"/>
      <c r="E125" s="9" t="s">
        <v>3</v>
      </c>
      <c r="F125" s="247" t="s">
        <v>2</v>
      </c>
      <c r="G125" s="247"/>
      <c r="H125" s="247" t="s">
        <v>2</v>
      </c>
      <c r="I125" s="247"/>
      <c r="J125" s="247" t="s">
        <v>2</v>
      </c>
      <c r="K125" s="247"/>
      <c r="L125" s="247">
        <v>200</v>
      </c>
      <c r="M125" s="247"/>
      <c r="N125" s="247" t="s">
        <v>2</v>
      </c>
      <c r="O125" s="247"/>
      <c r="P125" s="247" t="s">
        <v>2</v>
      </c>
      <c r="Q125" s="247"/>
      <c r="R125" s="247">
        <v>660</v>
      </c>
      <c r="S125" s="247"/>
      <c r="T125" s="247" t="s">
        <v>2</v>
      </c>
      <c r="U125" s="247"/>
      <c r="V125" s="247">
        <v>1050</v>
      </c>
      <c r="W125" s="247"/>
      <c r="X125" s="15">
        <f>V125</f>
        <v>1050</v>
      </c>
      <c r="Y125" s="13" t="s">
        <v>2</v>
      </c>
      <c r="AA125" s="24"/>
    </row>
    <row r="126" spans="1:27" ht="12" customHeight="1">
      <c r="A126" s="238"/>
      <c r="B126" s="239"/>
      <c r="C126" s="240"/>
      <c r="D126" s="241"/>
      <c r="E126" s="9" t="s">
        <v>1</v>
      </c>
      <c r="F126" s="279">
        <v>0</v>
      </c>
      <c r="G126" s="282"/>
      <c r="H126" s="282"/>
      <c r="I126" s="282"/>
      <c r="J126" s="282"/>
      <c r="K126" s="282"/>
      <c r="L126" s="282"/>
      <c r="M126" s="282"/>
      <c r="N126" s="282"/>
      <c r="O126" s="282"/>
      <c r="P126" s="282"/>
      <c r="Q126" s="282"/>
      <c r="R126" s="282"/>
      <c r="S126" s="282"/>
      <c r="T126" s="282"/>
      <c r="U126" s="282"/>
      <c r="V126" s="282"/>
      <c r="W126" s="282"/>
      <c r="X126" s="282"/>
      <c r="Y126" s="283"/>
    </row>
    <row r="127" spans="1:27" ht="12" customHeight="1">
      <c r="A127" s="238"/>
      <c r="B127" s="239"/>
      <c r="C127" s="240"/>
      <c r="D127" s="241"/>
      <c r="E127" s="9" t="s">
        <v>0</v>
      </c>
      <c r="F127" s="247" t="s">
        <v>2</v>
      </c>
      <c r="G127" s="247"/>
      <c r="H127" s="247" t="s">
        <v>2</v>
      </c>
      <c r="I127" s="247"/>
      <c r="J127" s="247" t="s">
        <v>22</v>
      </c>
      <c r="K127" s="247"/>
      <c r="L127" s="247" t="s">
        <v>22</v>
      </c>
      <c r="M127" s="247"/>
      <c r="N127" s="247" t="s">
        <v>22</v>
      </c>
      <c r="O127" s="247"/>
      <c r="P127" s="247" t="s">
        <v>22</v>
      </c>
      <c r="Q127" s="247"/>
      <c r="R127" s="247" t="s">
        <v>22</v>
      </c>
      <c r="S127" s="247"/>
      <c r="T127" s="247" t="s">
        <v>22</v>
      </c>
      <c r="U127" s="247"/>
      <c r="V127" s="247" t="s">
        <v>22</v>
      </c>
      <c r="W127" s="247"/>
      <c r="X127" s="15" t="s">
        <v>22</v>
      </c>
      <c r="Y127" s="13" t="s">
        <v>2</v>
      </c>
    </row>
    <row r="128" spans="1:27" ht="12" customHeight="1">
      <c r="A128" s="238" t="s">
        <v>23</v>
      </c>
      <c r="B128" s="239" t="s">
        <v>2</v>
      </c>
      <c r="C128" s="240" t="s">
        <v>208</v>
      </c>
      <c r="D128" s="241" t="s">
        <v>5</v>
      </c>
      <c r="E128" s="9" t="s">
        <v>4</v>
      </c>
      <c r="F128" s="279">
        <v>0</v>
      </c>
      <c r="G128" s="280"/>
      <c r="H128" s="279">
        <v>0</v>
      </c>
      <c r="I128" s="280"/>
      <c r="J128" s="307">
        <f>J120-J124</f>
        <v>16.75</v>
      </c>
      <c r="K128" s="308"/>
      <c r="L128" s="307">
        <f t="shared" ref="L128" si="0">L120-L124</f>
        <v>221.505</v>
      </c>
      <c r="M128" s="308"/>
      <c r="N128" s="307">
        <f t="shared" ref="N128" si="1">N120-N124</f>
        <v>680.11500000000001</v>
      </c>
      <c r="O128" s="308"/>
      <c r="P128" s="307">
        <f t="shared" ref="P128" si="2">P120-P124</f>
        <v>1003.2649999999999</v>
      </c>
      <c r="Q128" s="308"/>
      <c r="R128" s="307">
        <f t="shared" ref="R128" si="3">R120-R124</f>
        <v>1379.7650000000001</v>
      </c>
      <c r="S128" s="308"/>
      <c r="T128" s="307">
        <f t="shared" ref="T128" si="4">T120-T124</f>
        <v>1582.115</v>
      </c>
      <c r="U128" s="308"/>
      <c r="V128" s="307">
        <f t="shared" ref="V128" si="5">V120-V124</f>
        <v>2017.7949999999998</v>
      </c>
      <c r="W128" s="308"/>
      <c r="X128" s="17">
        <f>V128</f>
        <v>2017.7949999999998</v>
      </c>
      <c r="Y128" s="11">
        <f>X128/X129*100</f>
        <v>192.17095238095237</v>
      </c>
    </row>
    <row r="129" spans="1:25" ht="12" customHeight="1">
      <c r="A129" s="238"/>
      <c r="B129" s="239"/>
      <c r="C129" s="240"/>
      <c r="D129" s="241"/>
      <c r="E129" s="9" t="s">
        <v>3</v>
      </c>
      <c r="F129" s="247" t="s">
        <v>2</v>
      </c>
      <c r="G129" s="247"/>
      <c r="H129" s="247" t="s">
        <v>2</v>
      </c>
      <c r="I129" s="247"/>
      <c r="J129" s="247" t="s">
        <v>2</v>
      </c>
      <c r="K129" s="247"/>
      <c r="L129" s="247">
        <v>200</v>
      </c>
      <c r="M129" s="247"/>
      <c r="N129" s="247" t="s">
        <v>2</v>
      </c>
      <c r="O129" s="247"/>
      <c r="P129" s="247" t="s">
        <v>2</v>
      </c>
      <c r="Q129" s="247"/>
      <c r="R129" s="247">
        <v>660</v>
      </c>
      <c r="S129" s="247"/>
      <c r="T129" s="247" t="s">
        <v>2</v>
      </c>
      <c r="U129" s="247"/>
      <c r="V129" s="247">
        <v>1050</v>
      </c>
      <c r="W129" s="247"/>
      <c r="X129" s="15">
        <f>V129</f>
        <v>1050</v>
      </c>
      <c r="Y129" s="13" t="s">
        <v>2</v>
      </c>
    </row>
    <row r="130" spans="1:25" ht="12" customHeight="1">
      <c r="A130" s="238"/>
      <c r="B130" s="239"/>
      <c r="C130" s="240"/>
      <c r="D130" s="241"/>
      <c r="E130" s="9" t="s">
        <v>1</v>
      </c>
      <c r="F130" s="279">
        <v>0</v>
      </c>
      <c r="G130" s="282"/>
      <c r="H130" s="282"/>
      <c r="I130" s="282"/>
      <c r="J130" s="282"/>
      <c r="K130" s="282"/>
      <c r="L130" s="282"/>
      <c r="M130" s="282"/>
      <c r="N130" s="282"/>
      <c r="O130" s="282"/>
      <c r="P130" s="282"/>
      <c r="Q130" s="282"/>
      <c r="R130" s="282"/>
      <c r="S130" s="282"/>
      <c r="T130" s="282"/>
      <c r="U130" s="282"/>
      <c r="V130" s="282"/>
      <c r="W130" s="282"/>
      <c r="X130" s="282"/>
      <c r="Y130" s="283"/>
    </row>
    <row r="131" spans="1:25" ht="12" customHeight="1">
      <c r="A131" s="238"/>
      <c r="B131" s="239"/>
      <c r="C131" s="240"/>
      <c r="D131" s="241"/>
      <c r="E131" s="9" t="s">
        <v>0</v>
      </c>
      <c r="F131" s="247" t="s">
        <v>2</v>
      </c>
      <c r="G131" s="247"/>
      <c r="H131" s="247" t="s">
        <v>2</v>
      </c>
      <c r="I131" s="247"/>
      <c r="J131" s="247" t="s">
        <v>22</v>
      </c>
      <c r="K131" s="247"/>
      <c r="L131" s="247" t="s">
        <v>22</v>
      </c>
      <c r="M131" s="247"/>
      <c r="N131" s="247" t="s">
        <v>22</v>
      </c>
      <c r="O131" s="247"/>
      <c r="P131" s="247" t="s">
        <v>22</v>
      </c>
      <c r="Q131" s="247"/>
      <c r="R131" s="247" t="s">
        <v>22</v>
      </c>
      <c r="S131" s="247"/>
      <c r="T131" s="247" t="s">
        <v>22</v>
      </c>
      <c r="U131" s="247"/>
      <c r="V131" s="247" t="s">
        <v>22</v>
      </c>
      <c r="W131" s="247"/>
      <c r="X131" s="15" t="s">
        <v>22</v>
      </c>
      <c r="Y131" s="13" t="s">
        <v>2</v>
      </c>
    </row>
    <row r="132" spans="1:25" ht="12" customHeight="1">
      <c r="A132" s="290">
        <v>18</v>
      </c>
      <c r="B132" s="291" t="s">
        <v>2</v>
      </c>
      <c r="C132" s="293" t="s">
        <v>21</v>
      </c>
      <c r="D132" s="294" t="s">
        <v>5</v>
      </c>
      <c r="E132" s="9" t="s">
        <v>4</v>
      </c>
      <c r="F132" s="285">
        <v>0</v>
      </c>
      <c r="G132" s="286"/>
      <c r="H132" s="285">
        <v>0</v>
      </c>
      <c r="I132" s="286"/>
      <c r="J132" s="285">
        <v>11</v>
      </c>
      <c r="K132" s="286"/>
      <c r="L132" s="285">
        <v>35</v>
      </c>
      <c r="M132" s="286"/>
      <c r="N132" s="310">
        <v>210.5</v>
      </c>
      <c r="O132" s="311"/>
      <c r="P132" s="310">
        <v>387.5</v>
      </c>
      <c r="Q132" s="311"/>
      <c r="R132" s="310">
        <v>544</v>
      </c>
      <c r="S132" s="311"/>
      <c r="T132" s="310">
        <v>641.25</v>
      </c>
      <c r="U132" s="311"/>
      <c r="V132" s="310">
        <v>758.53</v>
      </c>
      <c r="W132" s="311"/>
      <c r="X132" s="17">
        <f>V132</f>
        <v>758.53</v>
      </c>
      <c r="Y132" s="11">
        <f>X132/X133*100</f>
        <v>189.63249999999999</v>
      </c>
    </row>
    <row r="133" spans="1:25" ht="12" customHeight="1">
      <c r="A133" s="290"/>
      <c r="B133" s="291"/>
      <c r="C133" s="293"/>
      <c r="D133" s="294"/>
      <c r="E133" s="9" t="s">
        <v>3</v>
      </c>
      <c r="F133" s="285" t="s">
        <v>2</v>
      </c>
      <c r="G133" s="286"/>
      <c r="H133" s="285" t="s">
        <v>2</v>
      </c>
      <c r="I133" s="286"/>
      <c r="J133" s="285" t="s">
        <v>2</v>
      </c>
      <c r="K133" s="286"/>
      <c r="L133" s="285">
        <v>80</v>
      </c>
      <c r="M133" s="286"/>
      <c r="N133" s="285" t="s">
        <v>2</v>
      </c>
      <c r="O133" s="286"/>
      <c r="P133" s="285" t="s">
        <v>2</v>
      </c>
      <c r="Q133" s="286"/>
      <c r="R133" s="285">
        <v>260</v>
      </c>
      <c r="S133" s="286"/>
      <c r="T133" s="285" t="s">
        <v>2</v>
      </c>
      <c r="U133" s="286"/>
      <c r="V133" s="285">
        <v>400</v>
      </c>
      <c r="W133" s="286"/>
      <c r="X133" s="15">
        <v>400</v>
      </c>
      <c r="Y133" s="13" t="s">
        <v>2</v>
      </c>
    </row>
    <row r="134" spans="1:25" ht="12" customHeight="1">
      <c r="A134" s="290"/>
      <c r="B134" s="291"/>
      <c r="C134" s="293"/>
      <c r="D134" s="294"/>
      <c r="E134" s="9" t="s">
        <v>1</v>
      </c>
      <c r="F134" s="285">
        <v>0</v>
      </c>
      <c r="G134" s="288"/>
      <c r="H134" s="288"/>
      <c r="I134" s="288"/>
      <c r="J134" s="288"/>
      <c r="K134" s="288"/>
      <c r="L134" s="288"/>
      <c r="M134" s="288"/>
      <c r="N134" s="288"/>
      <c r="O134" s="288"/>
      <c r="P134" s="288"/>
      <c r="Q134" s="288"/>
      <c r="R134" s="288"/>
      <c r="S134" s="288"/>
      <c r="T134" s="288"/>
      <c r="U134" s="288"/>
      <c r="V134" s="288"/>
      <c r="W134" s="288"/>
      <c r="X134" s="288"/>
      <c r="Y134" s="289"/>
    </row>
    <row r="135" spans="1:25" ht="12" customHeight="1">
      <c r="A135" s="290"/>
      <c r="B135" s="291"/>
      <c r="C135" s="293"/>
      <c r="D135" s="294"/>
      <c r="E135" s="9" t="s">
        <v>0</v>
      </c>
      <c r="F135" s="285">
        <v>0</v>
      </c>
      <c r="G135" s="286"/>
      <c r="H135" s="285">
        <v>0</v>
      </c>
      <c r="I135" s="286"/>
      <c r="J135" s="285">
        <v>23</v>
      </c>
      <c r="K135" s="286"/>
      <c r="L135" s="285">
        <v>194</v>
      </c>
      <c r="M135" s="286"/>
      <c r="N135" s="310">
        <v>353.5</v>
      </c>
      <c r="O135" s="311"/>
      <c r="P135" s="310">
        <v>616.75</v>
      </c>
      <c r="Q135" s="311"/>
      <c r="R135" s="310">
        <v>710.53</v>
      </c>
      <c r="S135" s="311"/>
      <c r="T135" s="310">
        <v>790.03</v>
      </c>
      <c r="U135" s="311"/>
      <c r="V135" s="310">
        <v>825.03</v>
      </c>
      <c r="W135" s="311"/>
      <c r="X135" s="17">
        <f>V135</f>
        <v>825.03</v>
      </c>
      <c r="Y135" s="11">
        <f>X135/X133*100</f>
        <v>206.25749999999999</v>
      </c>
    </row>
    <row r="136" spans="1:25" ht="12" customHeight="1">
      <c r="A136" s="290">
        <v>19</v>
      </c>
      <c r="B136" s="291" t="s">
        <v>2</v>
      </c>
      <c r="C136" s="293" t="s">
        <v>209</v>
      </c>
      <c r="D136" s="294" t="s">
        <v>20</v>
      </c>
      <c r="E136" s="9" t="s">
        <v>4</v>
      </c>
      <c r="F136" s="285">
        <v>0</v>
      </c>
      <c r="G136" s="286"/>
      <c r="H136" s="285">
        <v>0</v>
      </c>
      <c r="I136" s="286"/>
      <c r="J136" s="310">
        <v>1.1499999999999999</v>
      </c>
      <c r="K136" s="311"/>
      <c r="L136" s="310">
        <v>12.42</v>
      </c>
      <c r="M136" s="311"/>
      <c r="N136" s="310">
        <v>36.94</v>
      </c>
      <c r="O136" s="311"/>
      <c r="P136" s="310">
        <v>68</v>
      </c>
      <c r="Q136" s="311"/>
      <c r="R136" s="310">
        <v>96.31</v>
      </c>
      <c r="S136" s="311"/>
      <c r="T136" s="310">
        <v>117.91</v>
      </c>
      <c r="U136" s="311"/>
      <c r="V136" s="310">
        <v>156.6</v>
      </c>
      <c r="W136" s="311"/>
      <c r="X136" s="17">
        <f>V136</f>
        <v>156.6</v>
      </c>
      <c r="Y136" s="11">
        <f>X136/X137*100</f>
        <v>284.72727272727269</v>
      </c>
    </row>
    <row r="137" spans="1:25" ht="12" customHeight="1">
      <c r="A137" s="290"/>
      <c r="B137" s="156"/>
      <c r="C137" s="293"/>
      <c r="D137" s="294"/>
      <c r="E137" s="9" t="s">
        <v>3</v>
      </c>
      <c r="F137" s="285" t="s">
        <v>2</v>
      </c>
      <c r="G137" s="286"/>
      <c r="H137" s="285" t="s">
        <v>2</v>
      </c>
      <c r="I137" s="286"/>
      <c r="J137" s="285" t="s">
        <v>2</v>
      </c>
      <c r="K137" s="286"/>
      <c r="L137" s="285">
        <v>11</v>
      </c>
      <c r="M137" s="286"/>
      <c r="N137" s="285" t="s">
        <v>2</v>
      </c>
      <c r="O137" s="286"/>
      <c r="P137" s="285" t="s">
        <v>2</v>
      </c>
      <c r="Q137" s="286"/>
      <c r="R137" s="285">
        <v>36</v>
      </c>
      <c r="S137" s="286"/>
      <c r="T137" s="285" t="s">
        <v>2</v>
      </c>
      <c r="U137" s="286"/>
      <c r="V137" s="285">
        <v>55</v>
      </c>
      <c r="W137" s="286"/>
      <c r="X137" s="15">
        <v>55</v>
      </c>
      <c r="Y137" s="13" t="s">
        <v>2</v>
      </c>
    </row>
    <row r="138" spans="1:25" ht="12" customHeight="1">
      <c r="A138" s="290"/>
      <c r="B138" s="156"/>
      <c r="C138" s="293"/>
      <c r="D138" s="294"/>
      <c r="E138" s="9" t="s">
        <v>1</v>
      </c>
      <c r="F138" s="285">
        <v>0</v>
      </c>
      <c r="G138" s="288"/>
      <c r="H138" s="288"/>
      <c r="I138" s="288"/>
      <c r="J138" s="288"/>
      <c r="K138" s="288"/>
      <c r="L138" s="288"/>
      <c r="M138" s="288"/>
      <c r="N138" s="288"/>
      <c r="O138" s="288"/>
      <c r="P138" s="288"/>
      <c r="Q138" s="288"/>
      <c r="R138" s="288"/>
      <c r="S138" s="288"/>
      <c r="T138" s="288"/>
      <c r="U138" s="288"/>
      <c r="V138" s="288"/>
      <c r="W138" s="288"/>
      <c r="X138" s="288"/>
      <c r="Y138" s="289"/>
    </row>
    <row r="139" spans="1:25" ht="12" customHeight="1">
      <c r="A139" s="290"/>
      <c r="B139" s="156"/>
      <c r="C139" s="293"/>
      <c r="D139" s="294"/>
      <c r="E139" s="9" t="s">
        <v>0</v>
      </c>
      <c r="F139" s="285">
        <v>0</v>
      </c>
      <c r="G139" s="286"/>
      <c r="H139" s="285">
        <v>0</v>
      </c>
      <c r="I139" s="286"/>
      <c r="J139" s="331">
        <v>6.33</v>
      </c>
      <c r="K139" s="331"/>
      <c r="L139" s="331">
        <v>37</v>
      </c>
      <c r="M139" s="331"/>
      <c r="N139" s="331">
        <v>75.260000000000005</v>
      </c>
      <c r="O139" s="331"/>
      <c r="P139" s="331">
        <v>101.15</v>
      </c>
      <c r="Q139" s="331"/>
      <c r="R139" s="331">
        <v>125.62</v>
      </c>
      <c r="S139" s="331"/>
      <c r="T139" s="331">
        <v>146.52000000000001</v>
      </c>
      <c r="U139" s="331"/>
      <c r="V139" s="331">
        <v>162.19</v>
      </c>
      <c r="W139" s="331"/>
      <c r="X139" s="17">
        <f>V139</f>
        <v>162.19</v>
      </c>
      <c r="Y139" s="11">
        <f>X139/X137*100</f>
        <v>294.89090909090908</v>
      </c>
    </row>
    <row r="140" spans="1:25" ht="12" customHeight="1">
      <c r="A140" s="312" t="s">
        <v>19</v>
      </c>
      <c r="B140" s="313"/>
      <c r="C140" s="313"/>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4"/>
    </row>
    <row r="141" spans="1:25" ht="12" customHeight="1">
      <c r="A141" s="298" t="s">
        <v>11</v>
      </c>
      <c r="B141" s="299"/>
      <c r="C141" s="299"/>
      <c r="D141" s="299"/>
      <c r="E141" s="299"/>
      <c r="F141" s="299"/>
      <c r="G141" s="299"/>
      <c r="H141" s="299"/>
      <c r="I141" s="299"/>
      <c r="J141" s="299"/>
      <c r="K141" s="299"/>
      <c r="L141" s="299"/>
      <c r="M141" s="299"/>
      <c r="N141" s="299"/>
      <c r="O141" s="299"/>
      <c r="P141" s="299"/>
      <c r="Q141" s="299"/>
      <c r="R141" s="299"/>
      <c r="S141" s="299"/>
      <c r="T141" s="299"/>
      <c r="U141" s="299"/>
      <c r="V141" s="299"/>
      <c r="W141" s="299"/>
      <c r="X141" s="299"/>
      <c r="Y141" s="300"/>
    </row>
    <row r="142" spans="1:25" ht="12" customHeight="1">
      <c r="A142" s="269">
        <v>20</v>
      </c>
      <c r="B142" s="272" t="s">
        <v>2</v>
      </c>
      <c r="C142" s="275" t="s">
        <v>18</v>
      </c>
      <c r="D142" s="278" t="s">
        <v>5</v>
      </c>
      <c r="E142" s="21" t="s">
        <v>4</v>
      </c>
      <c r="F142" s="320">
        <v>0</v>
      </c>
      <c r="G142" s="321"/>
      <c r="H142" s="320">
        <v>0</v>
      </c>
      <c r="I142" s="321"/>
      <c r="J142" s="320">
        <v>0</v>
      </c>
      <c r="K142" s="321"/>
      <c r="L142" s="320">
        <v>0</v>
      </c>
      <c r="M142" s="321"/>
      <c r="N142" s="320">
        <v>0</v>
      </c>
      <c r="O142" s="321"/>
      <c r="P142" s="322">
        <v>0</v>
      </c>
      <c r="Q142" s="321"/>
      <c r="R142" s="322">
        <v>1</v>
      </c>
      <c r="S142" s="321"/>
      <c r="T142" s="322">
        <v>2</v>
      </c>
      <c r="U142" s="321"/>
      <c r="V142" s="322">
        <v>17</v>
      </c>
      <c r="W142" s="321"/>
      <c r="X142" s="22">
        <f>V142</f>
        <v>17</v>
      </c>
      <c r="Y142" s="11">
        <f>X142/X143*100</f>
        <v>242.85714285714283</v>
      </c>
    </row>
    <row r="143" spans="1:25" ht="12" customHeight="1">
      <c r="A143" s="238"/>
      <c r="B143" s="239"/>
      <c r="C143" s="240"/>
      <c r="D143" s="241"/>
      <c r="E143" s="9" t="s">
        <v>3</v>
      </c>
      <c r="F143" s="248" t="s">
        <v>2</v>
      </c>
      <c r="G143" s="248"/>
      <c r="H143" s="248" t="s">
        <v>2</v>
      </c>
      <c r="I143" s="248"/>
      <c r="J143" s="248" t="s">
        <v>2</v>
      </c>
      <c r="K143" s="248"/>
      <c r="L143" s="248">
        <v>2</v>
      </c>
      <c r="M143" s="248"/>
      <c r="N143" s="247" t="s">
        <v>2</v>
      </c>
      <c r="O143" s="247"/>
      <c r="P143" s="247" t="s">
        <v>2</v>
      </c>
      <c r="Q143" s="247"/>
      <c r="R143" s="248">
        <v>5</v>
      </c>
      <c r="S143" s="248"/>
      <c r="T143" s="248" t="s">
        <v>2</v>
      </c>
      <c r="U143" s="248"/>
      <c r="V143" s="248">
        <v>7</v>
      </c>
      <c r="W143" s="248"/>
      <c r="X143" s="12">
        <f>V143</f>
        <v>7</v>
      </c>
      <c r="Y143" s="13" t="s">
        <v>2</v>
      </c>
    </row>
    <row r="144" spans="1:25" ht="12" customHeight="1">
      <c r="A144" s="238"/>
      <c r="B144" s="239"/>
      <c r="C144" s="240"/>
      <c r="D144" s="241"/>
      <c r="E144" s="9" t="s">
        <v>1</v>
      </c>
      <c r="F144" s="242">
        <v>0</v>
      </c>
      <c r="G144" s="245"/>
      <c r="H144" s="245"/>
      <c r="I144" s="245"/>
      <c r="J144" s="245"/>
      <c r="K144" s="245"/>
      <c r="L144" s="245"/>
      <c r="M144" s="245"/>
      <c r="N144" s="245"/>
      <c r="O144" s="245"/>
      <c r="P144" s="245"/>
      <c r="Q144" s="245"/>
      <c r="R144" s="245"/>
      <c r="S144" s="245"/>
      <c r="T144" s="245"/>
      <c r="U144" s="245"/>
      <c r="V144" s="245"/>
      <c r="W144" s="245"/>
      <c r="X144" s="245"/>
      <c r="Y144" s="246"/>
    </row>
    <row r="145" spans="1:25" ht="12" customHeight="1">
      <c r="A145" s="238"/>
      <c r="B145" s="239"/>
      <c r="C145" s="240"/>
      <c r="D145" s="241"/>
      <c r="E145" s="9" t="s">
        <v>0</v>
      </c>
      <c r="F145" s="247">
        <v>0</v>
      </c>
      <c r="G145" s="247"/>
      <c r="H145" s="247">
        <v>0</v>
      </c>
      <c r="I145" s="247"/>
      <c r="J145" s="247">
        <v>0</v>
      </c>
      <c r="K145" s="247"/>
      <c r="L145" s="247">
        <v>0</v>
      </c>
      <c r="M145" s="247"/>
      <c r="N145" s="247">
        <v>0</v>
      </c>
      <c r="O145" s="247"/>
      <c r="P145" s="247">
        <v>2</v>
      </c>
      <c r="Q145" s="247"/>
      <c r="R145" s="247">
        <v>3</v>
      </c>
      <c r="S145" s="247"/>
      <c r="T145" s="247">
        <v>11</v>
      </c>
      <c r="U145" s="247"/>
      <c r="V145" s="247">
        <v>18</v>
      </c>
      <c r="W145" s="247"/>
      <c r="X145" s="15">
        <f>V145</f>
        <v>18</v>
      </c>
      <c r="Y145" s="11">
        <f>X145/X143*100</f>
        <v>257.14285714285717</v>
      </c>
    </row>
    <row r="146" spans="1:25" ht="12" customHeight="1">
      <c r="A146" s="290" t="s">
        <v>17</v>
      </c>
      <c r="B146" s="291" t="s">
        <v>2</v>
      </c>
      <c r="C146" s="293" t="s">
        <v>16</v>
      </c>
      <c r="D146" s="294" t="s">
        <v>5</v>
      </c>
      <c r="E146" s="9" t="s">
        <v>4</v>
      </c>
      <c r="F146" s="285">
        <v>0</v>
      </c>
      <c r="G146" s="286"/>
      <c r="H146" s="285">
        <v>0</v>
      </c>
      <c r="I146" s="286"/>
      <c r="J146" s="285">
        <v>0</v>
      </c>
      <c r="K146" s="286"/>
      <c r="L146" s="285">
        <v>0</v>
      </c>
      <c r="M146" s="286"/>
      <c r="N146" s="285">
        <v>0</v>
      </c>
      <c r="O146" s="286"/>
      <c r="P146" s="285">
        <v>0</v>
      </c>
      <c r="Q146" s="286"/>
      <c r="R146" s="285">
        <v>0</v>
      </c>
      <c r="S146" s="286"/>
      <c r="T146" s="285">
        <v>0</v>
      </c>
      <c r="U146" s="286"/>
      <c r="V146" s="285">
        <v>5</v>
      </c>
      <c r="W146" s="286"/>
      <c r="X146" s="15">
        <f>V146</f>
        <v>5</v>
      </c>
      <c r="Y146" s="11">
        <f>X146/X147*100</f>
        <v>100</v>
      </c>
    </row>
    <row r="147" spans="1:25" ht="12" customHeight="1">
      <c r="A147" s="290"/>
      <c r="B147" s="291"/>
      <c r="C147" s="293"/>
      <c r="D147" s="294"/>
      <c r="E147" s="9" t="s">
        <v>3</v>
      </c>
      <c r="F147" s="265" t="s">
        <v>2</v>
      </c>
      <c r="G147" s="265"/>
      <c r="H147" s="265" t="s">
        <v>2</v>
      </c>
      <c r="I147" s="265"/>
      <c r="J147" s="265" t="s">
        <v>2</v>
      </c>
      <c r="K147" s="265"/>
      <c r="L147" s="265">
        <v>0</v>
      </c>
      <c r="M147" s="265"/>
      <c r="N147" s="265" t="s">
        <v>2</v>
      </c>
      <c r="O147" s="265"/>
      <c r="P147" s="265" t="s">
        <v>2</v>
      </c>
      <c r="Q147" s="265"/>
      <c r="R147" s="265">
        <v>4</v>
      </c>
      <c r="S147" s="265"/>
      <c r="T147" s="265" t="s">
        <v>2</v>
      </c>
      <c r="U147" s="265"/>
      <c r="V147" s="265">
        <v>5</v>
      </c>
      <c r="W147" s="265"/>
      <c r="X147" s="15">
        <v>5</v>
      </c>
      <c r="Y147" s="13" t="s">
        <v>2</v>
      </c>
    </row>
    <row r="148" spans="1:25" ht="12" customHeight="1">
      <c r="A148" s="290"/>
      <c r="B148" s="291"/>
      <c r="C148" s="293"/>
      <c r="D148" s="294"/>
      <c r="E148" s="9" t="s">
        <v>1</v>
      </c>
      <c r="F148" s="285">
        <v>0</v>
      </c>
      <c r="G148" s="288"/>
      <c r="H148" s="288"/>
      <c r="I148" s="288"/>
      <c r="J148" s="288"/>
      <c r="K148" s="288"/>
      <c r="L148" s="288"/>
      <c r="M148" s="288"/>
      <c r="N148" s="288"/>
      <c r="O148" s="288"/>
      <c r="P148" s="288"/>
      <c r="Q148" s="288"/>
      <c r="R148" s="288"/>
      <c r="S148" s="288"/>
      <c r="T148" s="288"/>
      <c r="U148" s="288"/>
      <c r="V148" s="288"/>
      <c r="W148" s="288"/>
      <c r="X148" s="288"/>
      <c r="Y148" s="289"/>
    </row>
    <row r="149" spans="1:25" ht="12" customHeight="1">
      <c r="A149" s="290"/>
      <c r="B149" s="291"/>
      <c r="C149" s="293"/>
      <c r="D149" s="294"/>
      <c r="E149" s="9" t="s">
        <v>0</v>
      </c>
      <c r="F149" s="265">
        <v>0</v>
      </c>
      <c r="G149" s="265"/>
      <c r="H149" s="265">
        <v>0</v>
      </c>
      <c r="I149" s="265"/>
      <c r="J149" s="265">
        <v>0</v>
      </c>
      <c r="K149" s="265"/>
      <c r="L149" s="265">
        <v>0</v>
      </c>
      <c r="M149" s="265"/>
      <c r="N149" s="265">
        <v>0</v>
      </c>
      <c r="O149" s="265"/>
      <c r="P149" s="265">
        <v>0</v>
      </c>
      <c r="Q149" s="265"/>
      <c r="R149" s="265">
        <v>0</v>
      </c>
      <c r="S149" s="265"/>
      <c r="T149" s="265">
        <v>3</v>
      </c>
      <c r="U149" s="265"/>
      <c r="V149" s="265">
        <v>6</v>
      </c>
      <c r="W149" s="265"/>
      <c r="X149" s="15">
        <f>V149</f>
        <v>6</v>
      </c>
      <c r="Y149" s="11">
        <f>X149/X147*100</f>
        <v>120</v>
      </c>
    </row>
    <row r="150" spans="1:25" ht="12" customHeight="1">
      <c r="A150" s="238">
        <v>21</v>
      </c>
      <c r="B150" s="239" t="s">
        <v>2</v>
      </c>
      <c r="C150" s="240" t="s">
        <v>15</v>
      </c>
      <c r="D150" s="241" t="s">
        <v>5</v>
      </c>
      <c r="E150" s="9" t="s">
        <v>4</v>
      </c>
      <c r="F150" s="242">
        <v>0</v>
      </c>
      <c r="G150" s="243"/>
      <c r="H150" s="242">
        <v>0</v>
      </c>
      <c r="I150" s="243"/>
      <c r="J150" s="242">
        <v>0</v>
      </c>
      <c r="K150" s="243"/>
      <c r="L150" s="242">
        <v>0</v>
      </c>
      <c r="M150" s="243"/>
      <c r="N150" s="242">
        <v>0</v>
      </c>
      <c r="O150" s="243"/>
      <c r="P150" s="279">
        <v>1</v>
      </c>
      <c r="Q150" s="243"/>
      <c r="R150" s="279">
        <v>2</v>
      </c>
      <c r="S150" s="243"/>
      <c r="T150" s="279">
        <v>4</v>
      </c>
      <c r="U150" s="243"/>
      <c r="V150" s="279">
        <v>7</v>
      </c>
      <c r="W150" s="243"/>
      <c r="X150" s="12">
        <f>V150</f>
        <v>7</v>
      </c>
      <c r="Y150" s="11">
        <f>X150/X151*100</f>
        <v>350</v>
      </c>
    </row>
    <row r="151" spans="1:25" ht="12" customHeight="1">
      <c r="A151" s="238"/>
      <c r="B151" s="239"/>
      <c r="C151" s="240"/>
      <c r="D151" s="241"/>
      <c r="E151" s="9" t="s">
        <v>3</v>
      </c>
      <c r="F151" s="248" t="s">
        <v>2</v>
      </c>
      <c r="G151" s="248"/>
      <c r="H151" s="248" t="s">
        <v>2</v>
      </c>
      <c r="I151" s="248"/>
      <c r="J151" s="248" t="s">
        <v>2</v>
      </c>
      <c r="K151" s="248"/>
      <c r="L151" s="248">
        <v>1</v>
      </c>
      <c r="M151" s="248"/>
      <c r="N151" s="247" t="s">
        <v>2</v>
      </c>
      <c r="O151" s="247"/>
      <c r="P151" s="247" t="s">
        <v>2</v>
      </c>
      <c r="Q151" s="247"/>
      <c r="R151" s="248">
        <v>1</v>
      </c>
      <c r="S151" s="248"/>
      <c r="T151" s="248" t="s">
        <v>2</v>
      </c>
      <c r="U151" s="248"/>
      <c r="V151" s="248">
        <v>2</v>
      </c>
      <c r="W151" s="248"/>
      <c r="X151" s="12">
        <f>V151</f>
        <v>2</v>
      </c>
      <c r="Y151" s="13" t="s">
        <v>2</v>
      </c>
    </row>
    <row r="152" spans="1:25" ht="12" customHeight="1">
      <c r="A152" s="238"/>
      <c r="B152" s="239"/>
      <c r="C152" s="240"/>
      <c r="D152" s="241"/>
      <c r="E152" s="9" t="s">
        <v>1</v>
      </c>
      <c r="F152" s="242">
        <v>0</v>
      </c>
      <c r="G152" s="245"/>
      <c r="H152" s="245"/>
      <c r="I152" s="245"/>
      <c r="J152" s="245"/>
      <c r="K152" s="245"/>
      <c r="L152" s="245"/>
      <c r="M152" s="245"/>
      <c r="N152" s="245"/>
      <c r="O152" s="245"/>
      <c r="P152" s="245"/>
      <c r="Q152" s="245"/>
      <c r="R152" s="245"/>
      <c r="S152" s="245"/>
      <c r="T152" s="245"/>
      <c r="U152" s="245"/>
      <c r="V152" s="245"/>
      <c r="W152" s="245"/>
      <c r="X152" s="245"/>
      <c r="Y152" s="246"/>
    </row>
    <row r="153" spans="1:25" ht="12" customHeight="1">
      <c r="A153" s="238"/>
      <c r="B153" s="239"/>
      <c r="C153" s="240"/>
      <c r="D153" s="241"/>
      <c r="E153" s="9" t="s">
        <v>0</v>
      </c>
      <c r="F153" s="247">
        <v>0</v>
      </c>
      <c r="G153" s="247"/>
      <c r="H153" s="247">
        <v>0</v>
      </c>
      <c r="I153" s="247"/>
      <c r="J153" s="247">
        <v>0</v>
      </c>
      <c r="K153" s="247"/>
      <c r="L153" s="247">
        <v>0</v>
      </c>
      <c r="M153" s="247"/>
      <c r="N153" s="247">
        <v>0</v>
      </c>
      <c r="O153" s="247"/>
      <c r="P153" s="247">
        <v>2</v>
      </c>
      <c r="Q153" s="247"/>
      <c r="R153" s="247">
        <v>4</v>
      </c>
      <c r="S153" s="247"/>
      <c r="T153" s="247">
        <v>5</v>
      </c>
      <c r="U153" s="247"/>
      <c r="V153" s="247">
        <v>7</v>
      </c>
      <c r="W153" s="247"/>
      <c r="X153" s="15">
        <f>V153</f>
        <v>7</v>
      </c>
      <c r="Y153" s="11">
        <f>X153/X151*100</f>
        <v>350</v>
      </c>
    </row>
    <row r="154" spans="1:25" ht="12" customHeight="1">
      <c r="A154" s="298" t="s">
        <v>7</v>
      </c>
      <c r="B154" s="299"/>
      <c r="C154" s="299"/>
      <c r="D154" s="299"/>
      <c r="E154" s="299"/>
      <c r="F154" s="299"/>
      <c r="G154" s="299"/>
      <c r="H154" s="299"/>
      <c r="I154" s="299"/>
      <c r="J154" s="299"/>
      <c r="K154" s="299"/>
      <c r="L154" s="299"/>
      <c r="M154" s="299"/>
      <c r="N154" s="299"/>
      <c r="O154" s="299"/>
      <c r="P154" s="299"/>
      <c r="Q154" s="299"/>
      <c r="R154" s="299"/>
      <c r="S154" s="299"/>
      <c r="T154" s="299"/>
      <c r="U154" s="299"/>
      <c r="V154" s="299"/>
      <c r="W154" s="299"/>
      <c r="X154" s="299"/>
      <c r="Y154" s="300"/>
    </row>
    <row r="155" spans="1:25" ht="12" customHeight="1">
      <c r="A155" s="238">
        <v>22</v>
      </c>
      <c r="B155" s="304" t="s">
        <v>14</v>
      </c>
      <c r="C155" s="240" t="s">
        <v>13</v>
      </c>
      <c r="D155" s="241" t="s">
        <v>5</v>
      </c>
      <c r="E155" s="9" t="s">
        <v>4</v>
      </c>
      <c r="F155" s="242">
        <v>0</v>
      </c>
      <c r="G155" s="243"/>
      <c r="H155" s="242">
        <v>0</v>
      </c>
      <c r="I155" s="243"/>
      <c r="J155" s="242">
        <v>0</v>
      </c>
      <c r="K155" s="243"/>
      <c r="L155" s="242">
        <v>0</v>
      </c>
      <c r="M155" s="243"/>
      <c r="N155" s="242">
        <v>0</v>
      </c>
      <c r="O155" s="243"/>
      <c r="P155" s="279">
        <v>0</v>
      </c>
      <c r="Q155" s="243"/>
      <c r="R155" s="279">
        <v>0</v>
      </c>
      <c r="S155" s="243"/>
      <c r="T155" s="279">
        <v>1</v>
      </c>
      <c r="U155" s="243"/>
      <c r="V155" s="307">
        <v>19.5</v>
      </c>
      <c r="W155" s="302"/>
      <c r="X155" s="25">
        <f>V155</f>
        <v>19.5</v>
      </c>
      <c r="Y155" s="11">
        <f>X155/X156*100</f>
        <v>139.28571428571428</v>
      </c>
    </row>
    <row r="156" spans="1:25" ht="12" customHeight="1">
      <c r="A156" s="238"/>
      <c r="B156" s="304"/>
      <c r="C156" s="240"/>
      <c r="D156" s="241"/>
      <c r="E156" s="9" t="s">
        <v>3</v>
      </c>
      <c r="F156" s="248" t="s">
        <v>2</v>
      </c>
      <c r="G156" s="248"/>
      <c r="H156" s="248" t="s">
        <v>2</v>
      </c>
      <c r="I156" s="248"/>
      <c r="J156" s="248" t="s">
        <v>2</v>
      </c>
      <c r="K156" s="248"/>
      <c r="L156" s="248">
        <v>4</v>
      </c>
      <c r="M156" s="248"/>
      <c r="N156" s="247" t="s">
        <v>2</v>
      </c>
      <c r="O156" s="247"/>
      <c r="P156" s="247" t="s">
        <v>2</v>
      </c>
      <c r="Q156" s="247"/>
      <c r="R156" s="248">
        <v>10</v>
      </c>
      <c r="S156" s="248"/>
      <c r="T156" s="248" t="s">
        <v>2</v>
      </c>
      <c r="U156" s="248"/>
      <c r="V156" s="248">
        <v>14</v>
      </c>
      <c r="W156" s="248"/>
      <c r="X156" s="12">
        <f>V156</f>
        <v>14</v>
      </c>
      <c r="Y156" s="13" t="s">
        <v>2</v>
      </c>
    </row>
    <row r="157" spans="1:25" ht="12" customHeight="1">
      <c r="A157" s="238"/>
      <c r="B157" s="304"/>
      <c r="C157" s="240"/>
      <c r="D157" s="241"/>
      <c r="E157" s="9" t="s">
        <v>1</v>
      </c>
      <c r="F157" s="242">
        <v>0</v>
      </c>
      <c r="G157" s="245"/>
      <c r="H157" s="245"/>
      <c r="I157" s="245"/>
      <c r="J157" s="245"/>
      <c r="K157" s="245"/>
      <c r="L157" s="245"/>
      <c r="M157" s="245"/>
      <c r="N157" s="245"/>
      <c r="O157" s="245"/>
      <c r="P157" s="245"/>
      <c r="Q157" s="245"/>
      <c r="R157" s="245"/>
      <c r="S157" s="245"/>
      <c r="T157" s="245"/>
      <c r="U157" s="245"/>
      <c r="V157" s="245"/>
      <c r="W157" s="245"/>
      <c r="X157" s="245"/>
      <c r="Y157" s="246"/>
    </row>
    <row r="158" spans="1:25" ht="12" customHeight="1">
      <c r="A158" s="238"/>
      <c r="B158" s="304"/>
      <c r="C158" s="240"/>
      <c r="D158" s="241"/>
      <c r="E158" s="9" t="s">
        <v>0</v>
      </c>
      <c r="F158" s="247">
        <v>0</v>
      </c>
      <c r="G158" s="247"/>
      <c r="H158" s="247">
        <v>0</v>
      </c>
      <c r="I158" s="247"/>
      <c r="J158" s="247">
        <v>0</v>
      </c>
      <c r="K158" s="247"/>
      <c r="L158" s="247">
        <v>0</v>
      </c>
      <c r="M158" s="247"/>
      <c r="N158" s="247">
        <v>0</v>
      </c>
      <c r="O158" s="247"/>
      <c r="P158" s="247">
        <v>1</v>
      </c>
      <c r="Q158" s="247"/>
      <c r="R158" s="248">
        <v>3</v>
      </c>
      <c r="S158" s="248"/>
      <c r="T158" s="248">
        <v>13</v>
      </c>
      <c r="U158" s="248"/>
      <c r="V158" s="332">
        <v>25.75</v>
      </c>
      <c r="W158" s="332"/>
      <c r="X158" s="25">
        <f>V158</f>
        <v>25.75</v>
      </c>
      <c r="Y158" s="11">
        <f>X158/X156*100</f>
        <v>183.92857142857142</v>
      </c>
    </row>
    <row r="159" spans="1:25" ht="12" customHeight="1">
      <c r="A159" s="312" t="s">
        <v>12</v>
      </c>
      <c r="B159" s="313"/>
      <c r="C159" s="313"/>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4"/>
    </row>
    <row r="160" spans="1:25" ht="12" customHeight="1">
      <c r="A160" s="333" t="s">
        <v>11</v>
      </c>
      <c r="B160" s="334"/>
      <c r="C160" s="334"/>
      <c r="D160" s="334"/>
      <c r="E160" s="334"/>
      <c r="F160" s="334"/>
      <c r="G160" s="334"/>
      <c r="H160" s="334"/>
      <c r="I160" s="334"/>
      <c r="J160" s="334"/>
      <c r="K160" s="334"/>
      <c r="L160" s="334"/>
      <c r="M160" s="334"/>
      <c r="N160" s="334"/>
      <c r="O160" s="334"/>
      <c r="P160" s="334"/>
      <c r="Q160" s="334"/>
      <c r="R160" s="334"/>
      <c r="S160" s="334"/>
      <c r="T160" s="334"/>
      <c r="U160" s="334"/>
      <c r="V160" s="334"/>
      <c r="W160" s="334"/>
      <c r="X160" s="334"/>
      <c r="Y160" s="335"/>
    </row>
    <row r="161" spans="1:25" ht="12" customHeight="1">
      <c r="A161" s="290">
        <v>23</v>
      </c>
      <c r="B161" s="336" t="s">
        <v>10</v>
      </c>
      <c r="C161" s="293" t="s">
        <v>9</v>
      </c>
      <c r="D161" s="294" t="s">
        <v>5</v>
      </c>
      <c r="E161" s="9" t="s">
        <v>4</v>
      </c>
      <c r="F161" s="261">
        <v>0</v>
      </c>
      <c r="G161" s="262"/>
      <c r="H161" s="261">
        <v>0</v>
      </c>
      <c r="I161" s="262"/>
      <c r="J161" s="261">
        <v>0</v>
      </c>
      <c r="K161" s="262"/>
      <c r="L161" s="261">
        <v>0</v>
      </c>
      <c r="M161" s="262"/>
      <c r="N161" s="261">
        <v>0</v>
      </c>
      <c r="O161" s="262"/>
      <c r="P161" s="285">
        <v>0</v>
      </c>
      <c r="Q161" s="262"/>
      <c r="R161" s="285">
        <v>0</v>
      </c>
      <c r="S161" s="262"/>
      <c r="T161" s="285">
        <v>0</v>
      </c>
      <c r="U161" s="262"/>
      <c r="V161" s="285">
        <v>62</v>
      </c>
      <c r="W161" s="262"/>
      <c r="X161" s="12">
        <f>V161</f>
        <v>62</v>
      </c>
      <c r="Y161" s="11">
        <f>X161/X162*100</f>
        <v>2066.666666666667</v>
      </c>
    </row>
    <row r="162" spans="1:25" ht="12" customHeight="1">
      <c r="A162" s="290"/>
      <c r="B162" s="336"/>
      <c r="C162" s="293"/>
      <c r="D162" s="294"/>
      <c r="E162" s="9" t="s">
        <v>3</v>
      </c>
      <c r="F162" s="266" t="s">
        <v>2</v>
      </c>
      <c r="G162" s="266"/>
      <c r="H162" s="266" t="s">
        <v>2</v>
      </c>
      <c r="I162" s="266"/>
      <c r="J162" s="266" t="s">
        <v>2</v>
      </c>
      <c r="K162" s="266"/>
      <c r="L162" s="266">
        <v>1</v>
      </c>
      <c r="M162" s="266"/>
      <c r="N162" s="265" t="s">
        <v>2</v>
      </c>
      <c r="O162" s="265"/>
      <c r="P162" s="265" t="s">
        <v>2</v>
      </c>
      <c r="Q162" s="265"/>
      <c r="R162" s="266">
        <v>3</v>
      </c>
      <c r="S162" s="266"/>
      <c r="T162" s="266" t="s">
        <v>2</v>
      </c>
      <c r="U162" s="266"/>
      <c r="V162" s="266">
        <v>3</v>
      </c>
      <c r="W162" s="266"/>
      <c r="X162" s="12">
        <f>V162</f>
        <v>3</v>
      </c>
      <c r="Y162" s="13" t="s">
        <v>2</v>
      </c>
    </row>
    <row r="163" spans="1:25" ht="12" customHeight="1">
      <c r="A163" s="290"/>
      <c r="B163" s="336"/>
      <c r="C163" s="293"/>
      <c r="D163" s="294"/>
      <c r="E163" s="9" t="s">
        <v>1</v>
      </c>
      <c r="F163" s="261">
        <v>0</v>
      </c>
      <c r="G163" s="263"/>
      <c r="H163" s="263"/>
      <c r="I163" s="263"/>
      <c r="J163" s="263"/>
      <c r="K163" s="263"/>
      <c r="L163" s="263"/>
      <c r="M163" s="263"/>
      <c r="N163" s="263"/>
      <c r="O163" s="263"/>
      <c r="P163" s="263"/>
      <c r="Q163" s="263"/>
      <c r="R163" s="263"/>
      <c r="S163" s="263"/>
      <c r="T163" s="263"/>
      <c r="U163" s="263"/>
      <c r="V163" s="263"/>
      <c r="W163" s="263"/>
      <c r="X163" s="263"/>
      <c r="Y163" s="264"/>
    </row>
    <row r="164" spans="1:25" ht="12" customHeight="1">
      <c r="A164" s="290"/>
      <c r="B164" s="336"/>
      <c r="C164" s="293"/>
      <c r="D164" s="294"/>
      <c r="E164" s="9" t="s">
        <v>0</v>
      </c>
      <c r="F164" s="265">
        <v>0</v>
      </c>
      <c r="G164" s="265"/>
      <c r="H164" s="265">
        <v>0</v>
      </c>
      <c r="I164" s="265"/>
      <c r="J164" s="265">
        <v>0</v>
      </c>
      <c r="K164" s="265"/>
      <c r="L164" s="265">
        <v>6</v>
      </c>
      <c r="M164" s="265"/>
      <c r="N164" s="265">
        <v>11</v>
      </c>
      <c r="O164" s="265"/>
      <c r="P164" s="265">
        <v>14</v>
      </c>
      <c r="Q164" s="265"/>
      <c r="R164" s="266">
        <v>21</v>
      </c>
      <c r="S164" s="266"/>
      <c r="T164" s="266">
        <v>29</v>
      </c>
      <c r="U164" s="266"/>
      <c r="V164" s="266">
        <v>29</v>
      </c>
      <c r="W164" s="266"/>
      <c r="X164" s="12">
        <f>V164</f>
        <v>29</v>
      </c>
      <c r="Y164" s="11">
        <f>X164/X162*100</f>
        <v>966.66666666666663</v>
      </c>
    </row>
    <row r="165" spans="1:25" s="2" customFormat="1" ht="12" customHeight="1">
      <c r="A165" s="290">
        <v>24</v>
      </c>
      <c r="B165" s="291" t="s">
        <v>2</v>
      </c>
      <c r="C165" s="293" t="s">
        <v>8</v>
      </c>
      <c r="D165" s="294" t="s">
        <v>5</v>
      </c>
      <c r="E165" s="9" t="s">
        <v>4</v>
      </c>
      <c r="F165" s="261">
        <v>0</v>
      </c>
      <c r="G165" s="262"/>
      <c r="H165" s="261">
        <v>0</v>
      </c>
      <c r="I165" s="262"/>
      <c r="J165" s="261">
        <v>0</v>
      </c>
      <c r="K165" s="262"/>
      <c r="L165" s="261">
        <v>0</v>
      </c>
      <c r="M165" s="262"/>
      <c r="N165" s="261">
        <v>11</v>
      </c>
      <c r="O165" s="262"/>
      <c r="P165" s="285">
        <v>58</v>
      </c>
      <c r="Q165" s="262"/>
      <c r="R165" s="285">
        <v>115</v>
      </c>
      <c r="S165" s="262"/>
      <c r="T165" s="285">
        <v>128</v>
      </c>
      <c r="U165" s="262"/>
      <c r="V165" s="285">
        <v>140</v>
      </c>
      <c r="W165" s="262"/>
      <c r="X165" s="12">
        <f>V165</f>
        <v>140</v>
      </c>
      <c r="Y165" s="11">
        <f>X165/X166*100</f>
        <v>175</v>
      </c>
    </row>
    <row r="166" spans="1:25" s="2" customFormat="1" ht="12" customHeight="1">
      <c r="A166" s="290"/>
      <c r="B166" s="291"/>
      <c r="C166" s="293"/>
      <c r="D166" s="294"/>
      <c r="E166" s="9" t="s">
        <v>3</v>
      </c>
      <c r="F166" s="266" t="s">
        <v>2</v>
      </c>
      <c r="G166" s="266"/>
      <c r="H166" s="266" t="s">
        <v>2</v>
      </c>
      <c r="I166" s="266"/>
      <c r="J166" s="266" t="s">
        <v>2</v>
      </c>
      <c r="K166" s="266"/>
      <c r="L166" s="266">
        <v>20</v>
      </c>
      <c r="M166" s="266"/>
      <c r="N166" s="265" t="s">
        <v>2</v>
      </c>
      <c r="O166" s="265"/>
      <c r="P166" s="265" t="s">
        <v>2</v>
      </c>
      <c r="Q166" s="265"/>
      <c r="R166" s="266">
        <v>60</v>
      </c>
      <c r="S166" s="266"/>
      <c r="T166" s="266" t="s">
        <v>2</v>
      </c>
      <c r="U166" s="266"/>
      <c r="V166" s="266">
        <v>80</v>
      </c>
      <c r="W166" s="266"/>
      <c r="X166" s="12">
        <f>V166</f>
        <v>80</v>
      </c>
      <c r="Y166" s="13" t="s">
        <v>2</v>
      </c>
    </row>
    <row r="167" spans="1:25" s="2" customFormat="1" ht="12" customHeight="1">
      <c r="A167" s="290"/>
      <c r="B167" s="291"/>
      <c r="C167" s="293"/>
      <c r="D167" s="294"/>
      <c r="E167" s="9" t="s">
        <v>1</v>
      </c>
      <c r="F167" s="261">
        <v>0</v>
      </c>
      <c r="G167" s="263"/>
      <c r="H167" s="263"/>
      <c r="I167" s="263"/>
      <c r="J167" s="263"/>
      <c r="K167" s="263"/>
      <c r="L167" s="263"/>
      <c r="M167" s="263"/>
      <c r="N167" s="263"/>
      <c r="O167" s="263"/>
      <c r="P167" s="263"/>
      <c r="Q167" s="263"/>
      <c r="R167" s="263"/>
      <c r="S167" s="263"/>
      <c r="T167" s="263"/>
      <c r="U167" s="263"/>
      <c r="V167" s="263"/>
      <c r="W167" s="263"/>
      <c r="X167" s="263"/>
      <c r="Y167" s="264"/>
    </row>
    <row r="168" spans="1:25" s="2" customFormat="1" ht="12" customHeight="1">
      <c r="A168" s="290"/>
      <c r="B168" s="291"/>
      <c r="C168" s="293"/>
      <c r="D168" s="294"/>
      <c r="E168" s="9" t="s">
        <v>0</v>
      </c>
      <c r="F168" s="265">
        <v>0</v>
      </c>
      <c r="G168" s="265"/>
      <c r="H168" s="265">
        <v>0</v>
      </c>
      <c r="I168" s="265"/>
      <c r="J168" s="265">
        <v>0</v>
      </c>
      <c r="K168" s="265"/>
      <c r="L168" s="265">
        <v>10</v>
      </c>
      <c r="M168" s="265"/>
      <c r="N168" s="265">
        <v>89</v>
      </c>
      <c r="O168" s="265"/>
      <c r="P168" s="265">
        <v>130</v>
      </c>
      <c r="Q168" s="265"/>
      <c r="R168" s="266">
        <v>138</v>
      </c>
      <c r="S168" s="266"/>
      <c r="T168" s="266">
        <v>139</v>
      </c>
      <c r="U168" s="266"/>
      <c r="V168" s="266">
        <v>141</v>
      </c>
      <c r="W168" s="266"/>
      <c r="X168" s="12">
        <f>V168</f>
        <v>141</v>
      </c>
      <c r="Y168" s="11">
        <f>X168/X166*100</f>
        <v>176.25</v>
      </c>
    </row>
    <row r="169" spans="1:25" ht="12" customHeight="1">
      <c r="A169" s="298" t="s">
        <v>7</v>
      </c>
      <c r="B169" s="299"/>
      <c r="C169" s="299"/>
      <c r="D169" s="299"/>
      <c r="E169" s="299"/>
      <c r="F169" s="299"/>
      <c r="G169" s="299"/>
      <c r="H169" s="299"/>
      <c r="I169" s="299"/>
      <c r="J169" s="299"/>
      <c r="K169" s="299"/>
      <c r="L169" s="299"/>
      <c r="M169" s="299"/>
      <c r="N169" s="299"/>
      <c r="O169" s="299"/>
      <c r="P169" s="299"/>
      <c r="Q169" s="299"/>
      <c r="R169" s="299"/>
      <c r="S169" s="299"/>
      <c r="T169" s="299"/>
      <c r="U169" s="299"/>
      <c r="V169" s="299"/>
      <c r="W169" s="299"/>
      <c r="X169" s="299"/>
      <c r="Y169" s="300"/>
    </row>
    <row r="170" spans="1:25" ht="12" customHeight="1">
      <c r="A170" s="290">
        <v>25</v>
      </c>
      <c r="B170" s="291" t="s">
        <v>2</v>
      </c>
      <c r="C170" s="293" t="s">
        <v>6</v>
      </c>
      <c r="D170" s="294" t="s">
        <v>5</v>
      </c>
      <c r="E170" s="9" t="s">
        <v>4</v>
      </c>
      <c r="F170" s="261">
        <v>0</v>
      </c>
      <c r="G170" s="262"/>
      <c r="H170" s="261">
        <v>0</v>
      </c>
      <c r="I170" s="262"/>
      <c r="J170" s="261">
        <v>0</v>
      </c>
      <c r="K170" s="262"/>
      <c r="L170" s="261">
        <v>0</v>
      </c>
      <c r="M170" s="262"/>
      <c r="N170" s="261">
        <v>0</v>
      </c>
      <c r="O170" s="262"/>
      <c r="P170" s="285">
        <v>0</v>
      </c>
      <c r="Q170" s="262"/>
      <c r="R170" s="285">
        <v>0</v>
      </c>
      <c r="S170" s="262"/>
      <c r="T170" s="285">
        <v>0</v>
      </c>
      <c r="U170" s="262"/>
      <c r="V170" s="285">
        <v>4291</v>
      </c>
      <c r="W170" s="262"/>
      <c r="X170" s="12">
        <f>R170</f>
        <v>0</v>
      </c>
      <c r="Y170" s="11">
        <f>X170/X171*100</f>
        <v>0</v>
      </c>
    </row>
    <row r="171" spans="1:25" ht="12" customHeight="1">
      <c r="A171" s="290"/>
      <c r="B171" s="291"/>
      <c r="C171" s="293"/>
      <c r="D171" s="294"/>
      <c r="E171" s="9" t="s">
        <v>3</v>
      </c>
      <c r="F171" s="266" t="s">
        <v>2</v>
      </c>
      <c r="G171" s="266"/>
      <c r="H171" s="266" t="s">
        <v>2</v>
      </c>
      <c r="I171" s="266"/>
      <c r="J171" s="266" t="s">
        <v>2</v>
      </c>
      <c r="K171" s="266"/>
      <c r="L171" s="266">
        <v>65</v>
      </c>
      <c r="M171" s="266"/>
      <c r="N171" s="265" t="s">
        <v>2</v>
      </c>
      <c r="O171" s="265"/>
      <c r="P171" s="265" t="s">
        <v>2</v>
      </c>
      <c r="Q171" s="265"/>
      <c r="R171" s="266">
        <v>175</v>
      </c>
      <c r="S171" s="266"/>
      <c r="T171" s="266" t="s">
        <v>2</v>
      </c>
      <c r="U171" s="266"/>
      <c r="V171" s="266">
        <v>250</v>
      </c>
      <c r="W171" s="266"/>
      <c r="X171" s="12">
        <f>V171</f>
        <v>250</v>
      </c>
      <c r="Y171" s="13" t="s">
        <v>2</v>
      </c>
    </row>
    <row r="172" spans="1:25" ht="12" customHeight="1">
      <c r="A172" s="290"/>
      <c r="B172" s="291"/>
      <c r="C172" s="293"/>
      <c r="D172" s="294"/>
      <c r="E172" s="9" t="s">
        <v>1</v>
      </c>
      <c r="F172" s="261">
        <v>0</v>
      </c>
      <c r="G172" s="263"/>
      <c r="H172" s="263"/>
      <c r="I172" s="263"/>
      <c r="J172" s="263"/>
      <c r="K172" s="263"/>
      <c r="L172" s="263"/>
      <c r="M172" s="263"/>
      <c r="N172" s="263"/>
      <c r="O172" s="263"/>
      <c r="P172" s="263"/>
      <c r="Q172" s="263"/>
      <c r="R172" s="263"/>
      <c r="S172" s="263"/>
      <c r="T172" s="263"/>
      <c r="U172" s="263"/>
      <c r="V172" s="263"/>
      <c r="W172" s="263"/>
      <c r="X172" s="263"/>
      <c r="Y172" s="264"/>
    </row>
    <row r="173" spans="1:25" ht="12" customHeight="1">
      <c r="A173" s="290"/>
      <c r="B173" s="291"/>
      <c r="C173" s="293"/>
      <c r="D173" s="294"/>
      <c r="E173" s="9" t="s">
        <v>0</v>
      </c>
      <c r="F173" s="265">
        <v>0</v>
      </c>
      <c r="G173" s="265"/>
      <c r="H173" s="265">
        <v>0</v>
      </c>
      <c r="I173" s="265"/>
      <c r="J173" s="265">
        <v>0</v>
      </c>
      <c r="K173" s="265"/>
      <c r="L173" s="265">
        <v>50</v>
      </c>
      <c r="M173" s="265"/>
      <c r="N173" s="265">
        <v>587</v>
      </c>
      <c r="O173" s="265"/>
      <c r="P173" s="265">
        <v>1844</v>
      </c>
      <c r="Q173" s="265"/>
      <c r="R173" s="266">
        <v>2879</v>
      </c>
      <c r="S173" s="266"/>
      <c r="T173" s="266">
        <v>4345</v>
      </c>
      <c r="U173" s="266"/>
      <c r="V173" s="266">
        <v>4700</v>
      </c>
      <c r="W173" s="266"/>
      <c r="X173" s="12">
        <f>V173</f>
        <v>4700</v>
      </c>
      <c r="Y173" s="11">
        <f>X173/X171*100</f>
        <v>1880</v>
      </c>
    </row>
    <row r="174" spans="1:25" ht="12" customHeight="1">
      <c r="A174" s="84" t="s">
        <v>59</v>
      </c>
      <c r="B174" s="85"/>
      <c r="C174" s="85"/>
      <c r="D174" s="85"/>
      <c r="E174" s="85"/>
      <c r="F174" s="85"/>
      <c r="G174" s="85"/>
      <c r="H174" s="85"/>
      <c r="I174" s="85"/>
      <c r="J174" s="85"/>
      <c r="K174" s="85"/>
      <c r="L174" s="85"/>
      <c r="M174" s="85"/>
      <c r="N174" s="85"/>
      <c r="O174" s="85"/>
      <c r="P174" s="85"/>
      <c r="Q174" s="85"/>
      <c r="R174" s="85"/>
      <c r="S174" s="85"/>
      <c r="T174" s="85"/>
      <c r="U174" s="85"/>
      <c r="V174" s="85"/>
      <c r="W174" s="85"/>
      <c r="X174" s="85"/>
      <c r="Y174" s="86"/>
    </row>
    <row r="175" spans="1:25" ht="12" customHeight="1">
      <c r="A175" s="80" t="s">
        <v>60</v>
      </c>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2"/>
    </row>
    <row r="176" spans="1:25" ht="12" customHeight="1">
      <c r="A176" s="142">
        <v>26</v>
      </c>
      <c r="B176" s="143" t="s">
        <v>2</v>
      </c>
      <c r="C176" s="144" t="s">
        <v>61</v>
      </c>
      <c r="D176" s="145" t="s">
        <v>5</v>
      </c>
      <c r="E176" s="26" t="s">
        <v>4</v>
      </c>
      <c r="F176" s="110">
        <f>F259</f>
        <v>0</v>
      </c>
      <c r="G176" s="111"/>
      <c r="H176" s="110">
        <f>H259</f>
        <v>0</v>
      </c>
      <c r="I176" s="111"/>
      <c r="J176" s="110">
        <f>J259</f>
        <v>0</v>
      </c>
      <c r="K176" s="111"/>
      <c r="L176" s="110">
        <f>L259</f>
        <v>10</v>
      </c>
      <c r="M176" s="111"/>
      <c r="N176" s="110">
        <f>N259</f>
        <v>51</v>
      </c>
      <c r="O176" s="111"/>
      <c r="P176" s="110">
        <f>P259</f>
        <v>74</v>
      </c>
      <c r="Q176" s="111"/>
      <c r="R176" s="110">
        <f>R259</f>
        <v>97</v>
      </c>
      <c r="S176" s="111"/>
      <c r="T176" s="110">
        <f>T259</f>
        <v>105</v>
      </c>
      <c r="U176" s="111"/>
      <c r="V176" s="110">
        <f>V259</f>
        <v>127</v>
      </c>
      <c r="W176" s="111"/>
      <c r="X176" s="27">
        <f>X259</f>
        <v>127</v>
      </c>
      <c r="Y176" s="28">
        <f>X176/X177*100</f>
        <v>529.16666666666674</v>
      </c>
    </row>
    <row r="177" spans="1:25" ht="12" customHeight="1">
      <c r="A177" s="142"/>
      <c r="B177" s="143"/>
      <c r="C177" s="144"/>
      <c r="D177" s="145"/>
      <c r="E177" s="26" t="s">
        <v>3</v>
      </c>
      <c r="F177" s="109" t="s">
        <v>2</v>
      </c>
      <c r="G177" s="109"/>
      <c r="H177" s="109" t="s">
        <v>2</v>
      </c>
      <c r="I177" s="109"/>
      <c r="J177" s="109" t="s">
        <v>2</v>
      </c>
      <c r="K177" s="109"/>
      <c r="L177" s="109">
        <v>6</v>
      </c>
      <c r="M177" s="109"/>
      <c r="N177" s="91" t="s">
        <v>2</v>
      </c>
      <c r="O177" s="91"/>
      <c r="P177" s="91" t="s">
        <v>2</v>
      </c>
      <c r="Q177" s="91"/>
      <c r="R177" s="109">
        <v>18</v>
      </c>
      <c r="S177" s="109"/>
      <c r="T177" s="109" t="s">
        <v>2</v>
      </c>
      <c r="U177" s="109"/>
      <c r="V177" s="109">
        <v>24</v>
      </c>
      <c r="W177" s="109"/>
      <c r="X177" s="29">
        <f>V177</f>
        <v>24</v>
      </c>
      <c r="Y177" s="30" t="s">
        <v>2</v>
      </c>
    </row>
    <row r="178" spans="1:25" ht="12" customHeight="1">
      <c r="A178" s="142"/>
      <c r="B178" s="143"/>
      <c r="C178" s="144"/>
      <c r="D178" s="145"/>
      <c r="E178" s="26" t="s">
        <v>1</v>
      </c>
      <c r="F178" s="110">
        <v>0</v>
      </c>
      <c r="G178" s="112"/>
      <c r="H178" s="112"/>
      <c r="I178" s="112"/>
      <c r="J178" s="112"/>
      <c r="K178" s="112"/>
      <c r="L178" s="112"/>
      <c r="M178" s="112"/>
      <c r="N178" s="112"/>
      <c r="O178" s="112"/>
      <c r="P178" s="112"/>
      <c r="Q178" s="112"/>
      <c r="R178" s="112"/>
      <c r="S178" s="112"/>
      <c r="T178" s="112"/>
      <c r="U178" s="112"/>
      <c r="V178" s="112"/>
      <c r="W178" s="112"/>
      <c r="X178" s="112"/>
      <c r="Y178" s="113"/>
    </row>
    <row r="179" spans="1:25" ht="12" customHeight="1">
      <c r="A179" s="142"/>
      <c r="B179" s="143"/>
      <c r="C179" s="144"/>
      <c r="D179" s="145"/>
      <c r="E179" s="26" t="s">
        <v>0</v>
      </c>
      <c r="F179" s="91">
        <f>F262</f>
        <v>0</v>
      </c>
      <c r="G179" s="91"/>
      <c r="H179" s="91">
        <f>H262</f>
        <v>0</v>
      </c>
      <c r="I179" s="91"/>
      <c r="J179" s="91">
        <f>J262</f>
        <v>4</v>
      </c>
      <c r="K179" s="91"/>
      <c r="L179" s="91">
        <f>L262</f>
        <v>45</v>
      </c>
      <c r="M179" s="91"/>
      <c r="N179" s="91">
        <f>N262</f>
        <v>80</v>
      </c>
      <c r="O179" s="91"/>
      <c r="P179" s="91">
        <f>P262</f>
        <v>101</v>
      </c>
      <c r="Q179" s="91"/>
      <c r="R179" s="91">
        <f>R262</f>
        <v>109</v>
      </c>
      <c r="S179" s="91"/>
      <c r="T179" s="91">
        <f>T262</f>
        <v>119</v>
      </c>
      <c r="U179" s="91"/>
      <c r="V179" s="91">
        <f>V262</f>
        <v>127</v>
      </c>
      <c r="W179" s="91"/>
      <c r="X179" s="29">
        <f>X262</f>
        <v>127</v>
      </c>
      <c r="Y179" s="28">
        <f>X179/X177*100</f>
        <v>529.16666666666674</v>
      </c>
    </row>
    <row r="180" spans="1:25" ht="12" customHeight="1">
      <c r="A180" s="57">
        <v>27</v>
      </c>
      <c r="B180" s="58" t="s">
        <v>2</v>
      </c>
      <c r="C180" s="59" t="s">
        <v>62</v>
      </c>
      <c r="D180" s="60" t="s">
        <v>5</v>
      </c>
      <c r="E180" s="26" t="s">
        <v>4</v>
      </c>
      <c r="F180" s="157">
        <f>F330</f>
        <v>0</v>
      </c>
      <c r="G180" s="158"/>
      <c r="H180" s="157">
        <f>H330</f>
        <v>0</v>
      </c>
      <c r="I180" s="158"/>
      <c r="J180" s="157">
        <f>J330</f>
        <v>0</v>
      </c>
      <c r="K180" s="158"/>
      <c r="L180" s="157">
        <f>L330</f>
        <v>0</v>
      </c>
      <c r="M180" s="158"/>
      <c r="N180" s="157">
        <f>N330</f>
        <v>0</v>
      </c>
      <c r="O180" s="158"/>
      <c r="P180" s="157">
        <f>P330</f>
        <v>0</v>
      </c>
      <c r="Q180" s="158"/>
      <c r="R180" s="157">
        <f>R330</f>
        <v>1</v>
      </c>
      <c r="S180" s="158"/>
      <c r="T180" s="157">
        <f>T330</f>
        <v>4</v>
      </c>
      <c r="U180" s="158"/>
      <c r="V180" s="157">
        <f>V330</f>
        <v>7</v>
      </c>
      <c r="W180" s="158"/>
      <c r="X180" s="31">
        <f>X330</f>
        <v>7</v>
      </c>
      <c r="Y180" s="28">
        <f>X180/X181*100</f>
        <v>77.777777777777786</v>
      </c>
    </row>
    <row r="181" spans="1:25" ht="12" customHeight="1">
      <c r="A181" s="57"/>
      <c r="B181" s="58"/>
      <c r="C181" s="59"/>
      <c r="D181" s="60"/>
      <c r="E181" s="26" t="s">
        <v>3</v>
      </c>
      <c r="F181" s="150" t="s">
        <v>2</v>
      </c>
      <c r="G181" s="150"/>
      <c r="H181" s="150" t="s">
        <v>2</v>
      </c>
      <c r="I181" s="150"/>
      <c r="J181" s="150" t="s">
        <v>2</v>
      </c>
      <c r="K181" s="150"/>
      <c r="L181" s="150">
        <v>2</v>
      </c>
      <c r="M181" s="150"/>
      <c r="N181" s="150" t="s">
        <v>2</v>
      </c>
      <c r="O181" s="150"/>
      <c r="P181" s="150" t="s">
        <v>2</v>
      </c>
      <c r="Q181" s="150"/>
      <c r="R181" s="150">
        <v>6</v>
      </c>
      <c r="S181" s="150"/>
      <c r="T181" s="150" t="s">
        <v>2</v>
      </c>
      <c r="U181" s="150"/>
      <c r="V181" s="150">
        <v>9</v>
      </c>
      <c r="W181" s="150"/>
      <c r="X181" s="29">
        <f>V181</f>
        <v>9</v>
      </c>
      <c r="Y181" s="30" t="s">
        <v>2</v>
      </c>
    </row>
    <row r="182" spans="1:25" ht="12" customHeight="1">
      <c r="A182" s="57"/>
      <c r="B182" s="58"/>
      <c r="C182" s="59"/>
      <c r="D182" s="60"/>
      <c r="E182" s="26" t="s">
        <v>1</v>
      </c>
      <c r="F182" s="157">
        <v>0</v>
      </c>
      <c r="G182" s="177"/>
      <c r="H182" s="177"/>
      <c r="I182" s="177"/>
      <c r="J182" s="177"/>
      <c r="K182" s="177"/>
      <c r="L182" s="177"/>
      <c r="M182" s="177"/>
      <c r="N182" s="177"/>
      <c r="O182" s="177"/>
      <c r="P182" s="177"/>
      <c r="Q182" s="177"/>
      <c r="R182" s="177"/>
      <c r="S182" s="177"/>
      <c r="T182" s="177"/>
      <c r="U182" s="177"/>
      <c r="V182" s="177"/>
      <c r="W182" s="177"/>
      <c r="X182" s="177"/>
      <c r="Y182" s="178"/>
    </row>
    <row r="183" spans="1:25" ht="12" customHeight="1">
      <c r="A183" s="57"/>
      <c r="B183" s="58"/>
      <c r="C183" s="59"/>
      <c r="D183" s="60"/>
      <c r="E183" s="26" t="s">
        <v>0</v>
      </c>
      <c r="F183" s="150">
        <f>F333</f>
        <v>0</v>
      </c>
      <c r="G183" s="150"/>
      <c r="H183" s="150">
        <f>H333</f>
        <v>0</v>
      </c>
      <c r="I183" s="150"/>
      <c r="J183" s="150">
        <f>J333</f>
        <v>0</v>
      </c>
      <c r="K183" s="150"/>
      <c r="L183" s="150">
        <f>L333</f>
        <v>0</v>
      </c>
      <c r="M183" s="150"/>
      <c r="N183" s="150">
        <f>N333</f>
        <v>0</v>
      </c>
      <c r="O183" s="150"/>
      <c r="P183" s="150">
        <f>P333</f>
        <v>1</v>
      </c>
      <c r="Q183" s="150"/>
      <c r="R183" s="150">
        <f>R333</f>
        <v>4</v>
      </c>
      <c r="S183" s="150"/>
      <c r="T183" s="150">
        <f>T333</f>
        <v>6</v>
      </c>
      <c r="U183" s="150"/>
      <c r="V183" s="150">
        <f>V333</f>
        <v>7</v>
      </c>
      <c r="W183" s="150"/>
      <c r="X183" s="29">
        <f>X333</f>
        <v>7</v>
      </c>
      <c r="Y183" s="28">
        <f>X183/X181*100</f>
        <v>77.777777777777786</v>
      </c>
    </row>
    <row r="184" spans="1:25" ht="12" customHeight="1">
      <c r="A184" s="142">
        <v>28</v>
      </c>
      <c r="B184" s="143" t="s">
        <v>2</v>
      </c>
      <c r="C184" s="144" t="s">
        <v>211</v>
      </c>
      <c r="D184" s="145" t="s">
        <v>63</v>
      </c>
      <c r="E184" s="26" t="s">
        <v>4</v>
      </c>
      <c r="F184" s="95">
        <f>F263</f>
        <v>0</v>
      </c>
      <c r="G184" s="96"/>
      <c r="H184" s="95">
        <f>H263</f>
        <v>0</v>
      </c>
      <c r="I184" s="96"/>
      <c r="J184" s="95">
        <f>J263</f>
        <v>0</v>
      </c>
      <c r="K184" s="96"/>
      <c r="L184" s="95">
        <f>L263</f>
        <v>0</v>
      </c>
      <c r="M184" s="96"/>
      <c r="N184" s="93">
        <f>N263</f>
        <v>4.4320000000000004</v>
      </c>
      <c r="O184" s="94"/>
      <c r="P184" s="93">
        <f>P263</f>
        <v>12.463000000000001</v>
      </c>
      <c r="Q184" s="94"/>
      <c r="R184" s="93">
        <f>R263</f>
        <v>17.27</v>
      </c>
      <c r="S184" s="94"/>
      <c r="T184" s="93">
        <f>T263</f>
        <v>22.550999999999998</v>
      </c>
      <c r="U184" s="94"/>
      <c r="V184" s="95">
        <f>V263</f>
        <v>28.709</v>
      </c>
      <c r="W184" s="96"/>
      <c r="X184" s="32">
        <f>X263</f>
        <v>28.709</v>
      </c>
      <c r="Y184" s="28">
        <f>X184/X185*100</f>
        <v>106.32962962962962</v>
      </c>
    </row>
    <row r="185" spans="1:25" ht="12" customHeight="1">
      <c r="A185" s="142"/>
      <c r="B185" s="143"/>
      <c r="C185" s="144"/>
      <c r="D185" s="145"/>
      <c r="E185" s="26" t="s">
        <v>3</v>
      </c>
      <c r="F185" s="91" t="s">
        <v>2</v>
      </c>
      <c r="G185" s="91"/>
      <c r="H185" s="91" t="s">
        <v>2</v>
      </c>
      <c r="I185" s="91"/>
      <c r="J185" s="91" t="s">
        <v>2</v>
      </c>
      <c r="K185" s="91"/>
      <c r="L185" s="91">
        <v>5</v>
      </c>
      <c r="M185" s="91"/>
      <c r="N185" s="91" t="s">
        <v>2</v>
      </c>
      <c r="O185" s="91"/>
      <c r="P185" s="91" t="s">
        <v>2</v>
      </c>
      <c r="Q185" s="91"/>
      <c r="R185" s="91">
        <v>18</v>
      </c>
      <c r="S185" s="91"/>
      <c r="T185" s="91" t="s">
        <v>2</v>
      </c>
      <c r="U185" s="91"/>
      <c r="V185" s="91">
        <v>27</v>
      </c>
      <c r="W185" s="91"/>
      <c r="X185" s="29">
        <f>V185</f>
        <v>27</v>
      </c>
      <c r="Y185" s="30" t="s">
        <v>2</v>
      </c>
    </row>
    <row r="186" spans="1:25" ht="12" customHeight="1">
      <c r="A186" s="142"/>
      <c r="B186" s="143"/>
      <c r="C186" s="144"/>
      <c r="D186" s="145"/>
      <c r="E186" s="26" t="s">
        <v>1</v>
      </c>
      <c r="F186" s="95">
        <v>0</v>
      </c>
      <c r="G186" s="97"/>
      <c r="H186" s="97"/>
      <c r="I186" s="97"/>
      <c r="J186" s="97"/>
      <c r="K186" s="97"/>
      <c r="L186" s="97"/>
      <c r="M186" s="97"/>
      <c r="N186" s="97"/>
      <c r="O186" s="97"/>
      <c r="P186" s="97"/>
      <c r="Q186" s="97"/>
      <c r="R186" s="97"/>
      <c r="S186" s="97"/>
      <c r="T186" s="97"/>
      <c r="U186" s="97"/>
      <c r="V186" s="97"/>
      <c r="W186" s="97"/>
      <c r="X186" s="97"/>
      <c r="Y186" s="98"/>
    </row>
    <row r="187" spans="1:25" ht="12" customHeight="1">
      <c r="A187" s="142"/>
      <c r="B187" s="143"/>
      <c r="C187" s="144"/>
      <c r="D187" s="145"/>
      <c r="E187" s="26" t="s">
        <v>0</v>
      </c>
      <c r="F187" s="91">
        <v>0</v>
      </c>
      <c r="G187" s="91"/>
      <c r="H187" s="91">
        <v>0</v>
      </c>
      <c r="I187" s="91"/>
      <c r="J187" s="92">
        <f>J266</f>
        <v>0.32700000000000001</v>
      </c>
      <c r="K187" s="92"/>
      <c r="L187" s="92">
        <f>L266</f>
        <v>4.7590000000000003</v>
      </c>
      <c r="M187" s="92"/>
      <c r="N187" s="92">
        <f>N266</f>
        <v>13.91</v>
      </c>
      <c r="O187" s="92"/>
      <c r="P187" s="92">
        <f>P266</f>
        <v>18.716999999999999</v>
      </c>
      <c r="Q187" s="92"/>
      <c r="R187" s="92">
        <f>R266</f>
        <v>22.021999999999998</v>
      </c>
      <c r="S187" s="92"/>
      <c r="T187" s="92">
        <f>T266</f>
        <v>28.635999999999999</v>
      </c>
      <c r="U187" s="92"/>
      <c r="V187" s="92">
        <f>V266</f>
        <v>28.635999999999999</v>
      </c>
      <c r="W187" s="92"/>
      <c r="X187" s="33">
        <f>X266</f>
        <v>28.635999999999999</v>
      </c>
      <c r="Y187" s="28">
        <f>X187/X185*100</f>
        <v>106.05925925925925</v>
      </c>
    </row>
    <row r="188" spans="1:25" ht="12" customHeight="1">
      <c r="A188" s="57" t="s">
        <v>64</v>
      </c>
      <c r="B188" s="69" t="s">
        <v>65</v>
      </c>
      <c r="C188" s="59" t="s">
        <v>212</v>
      </c>
      <c r="D188" s="60" t="s">
        <v>63</v>
      </c>
      <c r="E188" s="26" t="s">
        <v>4</v>
      </c>
      <c r="F188" s="157">
        <f>F267</f>
        <v>0</v>
      </c>
      <c r="G188" s="158"/>
      <c r="H188" s="157">
        <f>H267</f>
        <v>0</v>
      </c>
      <c r="I188" s="158"/>
      <c r="J188" s="157">
        <f>J267</f>
        <v>0</v>
      </c>
      <c r="K188" s="158"/>
      <c r="L188" s="157">
        <f>L267</f>
        <v>0</v>
      </c>
      <c r="M188" s="158"/>
      <c r="N188" s="198">
        <f>N267</f>
        <v>3.181</v>
      </c>
      <c r="O188" s="199"/>
      <c r="P188" s="198">
        <f>P267</f>
        <v>5.6349999999999998</v>
      </c>
      <c r="Q188" s="199"/>
      <c r="R188" s="198">
        <f>R267</f>
        <v>5.6349999999999998</v>
      </c>
      <c r="S188" s="199"/>
      <c r="T188" s="198">
        <f>T267</f>
        <v>7.1550000000000002</v>
      </c>
      <c r="U188" s="199"/>
      <c r="V188" s="157">
        <f>V267</f>
        <v>8.8670000000000009</v>
      </c>
      <c r="W188" s="158"/>
      <c r="X188" s="32">
        <f>X267</f>
        <v>8.8670000000000009</v>
      </c>
      <c r="Y188" s="28">
        <f>X188/X189*100</f>
        <v>110.83750000000001</v>
      </c>
    </row>
    <row r="189" spans="1:25" ht="12" customHeight="1">
      <c r="A189" s="57"/>
      <c r="B189" s="69"/>
      <c r="C189" s="59"/>
      <c r="D189" s="60"/>
      <c r="E189" s="26" t="s">
        <v>3</v>
      </c>
      <c r="F189" s="150" t="s">
        <v>2</v>
      </c>
      <c r="G189" s="150"/>
      <c r="H189" s="150" t="s">
        <v>2</v>
      </c>
      <c r="I189" s="150"/>
      <c r="J189" s="150" t="s">
        <v>2</v>
      </c>
      <c r="K189" s="150"/>
      <c r="L189" s="150">
        <v>3</v>
      </c>
      <c r="M189" s="150"/>
      <c r="N189" s="150" t="s">
        <v>2</v>
      </c>
      <c r="O189" s="150"/>
      <c r="P189" s="150" t="s">
        <v>2</v>
      </c>
      <c r="Q189" s="150"/>
      <c r="R189" s="150">
        <v>5</v>
      </c>
      <c r="S189" s="150"/>
      <c r="T189" s="150" t="s">
        <v>2</v>
      </c>
      <c r="U189" s="150"/>
      <c r="V189" s="150">
        <v>8</v>
      </c>
      <c r="W189" s="150"/>
      <c r="X189" s="29">
        <f>V189</f>
        <v>8</v>
      </c>
      <c r="Y189" s="30" t="s">
        <v>2</v>
      </c>
    </row>
    <row r="190" spans="1:25" ht="12" customHeight="1">
      <c r="A190" s="57"/>
      <c r="B190" s="69"/>
      <c r="C190" s="59"/>
      <c r="D190" s="60"/>
      <c r="E190" s="26" t="s">
        <v>1</v>
      </c>
      <c r="F190" s="157">
        <v>0</v>
      </c>
      <c r="G190" s="177"/>
      <c r="H190" s="177"/>
      <c r="I190" s="177"/>
      <c r="J190" s="177"/>
      <c r="K190" s="177"/>
      <c r="L190" s="177"/>
      <c r="M190" s="177"/>
      <c r="N190" s="177"/>
      <c r="O190" s="177"/>
      <c r="P190" s="177"/>
      <c r="Q190" s="177"/>
      <c r="R190" s="177"/>
      <c r="S190" s="177"/>
      <c r="T190" s="177"/>
      <c r="U190" s="177"/>
      <c r="V190" s="177"/>
      <c r="W190" s="177"/>
      <c r="X190" s="177"/>
      <c r="Y190" s="178"/>
    </row>
    <row r="191" spans="1:25" ht="12" customHeight="1">
      <c r="A191" s="57"/>
      <c r="B191" s="69"/>
      <c r="C191" s="59"/>
      <c r="D191" s="60"/>
      <c r="E191" s="26" t="s">
        <v>0</v>
      </c>
      <c r="F191" s="150">
        <v>0</v>
      </c>
      <c r="G191" s="150"/>
      <c r="H191" s="150">
        <v>0</v>
      </c>
      <c r="I191" s="150"/>
      <c r="J191" s="179">
        <f>J270</f>
        <v>0.32700000000000001</v>
      </c>
      <c r="K191" s="179"/>
      <c r="L191" s="179">
        <f>L270</f>
        <v>3.508</v>
      </c>
      <c r="M191" s="179"/>
      <c r="N191" s="179">
        <f>N270</f>
        <v>7.0819999999999999</v>
      </c>
      <c r="O191" s="179"/>
      <c r="P191" s="179">
        <f>P270</f>
        <v>7.0819999999999999</v>
      </c>
      <c r="Q191" s="179"/>
      <c r="R191" s="179">
        <f>R270</f>
        <v>7.0819999999999999</v>
      </c>
      <c r="S191" s="179"/>
      <c r="T191" s="179">
        <f>T270</f>
        <v>8.7940000000000005</v>
      </c>
      <c r="U191" s="179"/>
      <c r="V191" s="179">
        <f>V270</f>
        <v>8.7940000000000005</v>
      </c>
      <c r="W191" s="179"/>
      <c r="X191" s="33">
        <f>V191</f>
        <v>8.7940000000000005</v>
      </c>
      <c r="Y191" s="28">
        <f>X191/X189*100</f>
        <v>109.92500000000001</v>
      </c>
    </row>
    <row r="192" spans="1:25" ht="12" customHeight="1">
      <c r="A192" s="57" t="s">
        <v>66</v>
      </c>
      <c r="B192" s="69" t="s">
        <v>67</v>
      </c>
      <c r="C192" s="59" t="s">
        <v>68</v>
      </c>
      <c r="D192" s="60" t="s">
        <v>63</v>
      </c>
      <c r="E192" s="26" t="s">
        <v>4</v>
      </c>
      <c r="F192" s="157">
        <f>F271</f>
        <v>0</v>
      </c>
      <c r="G192" s="158"/>
      <c r="H192" s="157">
        <f>H271</f>
        <v>0</v>
      </c>
      <c r="I192" s="158"/>
      <c r="J192" s="157">
        <f>J271</f>
        <v>0</v>
      </c>
      <c r="K192" s="158"/>
      <c r="L192" s="157">
        <f>L271</f>
        <v>0</v>
      </c>
      <c r="M192" s="158"/>
      <c r="N192" s="157">
        <f>N271</f>
        <v>0</v>
      </c>
      <c r="O192" s="158"/>
      <c r="P192" s="198">
        <f>P271</f>
        <v>2.077</v>
      </c>
      <c r="Q192" s="199"/>
      <c r="R192" s="198">
        <f>R271</f>
        <v>2.077</v>
      </c>
      <c r="S192" s="199"/>
      <c r="T192" s="198">
        <f>T271</f>
        <v>5.3819999999999997</v>
      </c>
      <c r="U192" s="199"/>
      <c r="V192" s="157">
        <f>V271</f>
        <v>7.02</v>
      </c>
      <c r="W192" s="158"/>
      <c r="X192" s="32">
        <f>X271</f>
        <v>7.02</v>
      </c>
      <c r="Y192" s="28">
        <f>X192/X193*100</f>
        <v>87.75</v>
      </c>
    </row>
    <row r="193" spans="1:25" ht="12" customHeight="1">
      <c r="A193" s="57"/>
      <c r="B193" s="69"/>
      <c r="C193" s="59"/>
      <c r="D193" s="60"/>
      <c r="E193" s="26" t="s">
        <v>3</v>
      </c>
      <c r="F193" s="150" t="s">
        <v>2</v>
      </c>
      <c r="G193" s="150"/>
      <c r="H193" s="150" t="s">
        <v>2</v>
      </c>
      <c r="I193" s="150"/>
      <c r="J193" s="150" t="s">
        <v>2</v>
      </c>
      <c r="K193" s="150"/>
      <c r="L193" s="150">
        <v>2</v>
      </c>
      <c r="M193" s="150"/>
      <c r="N193" s="150" t="s">
        <v>2</v>
      </c>
      <c r="O193" s="150"/>
      <c r="P193" s="150" t="s">
        <v>2</v>
      </c>
      <c r="Q193" s="150"/>
      <c r="R193" s="150">
        <v>7</v>
      </c>
      <c r="S193" s="150"/>
      <c r="T193" s="150" t="s">
        <v>2</v>
      </c>
      <c r="U193" s="150"/>
      <c r="V193" s="150">
        <v>8</v>
      </c>
      <c r="W193" s="150"/>
      <c r="X193" s="29">
        <f>V193</f>
        <v>8</v>
      </c>
      <c r="Y193" s="30" t="s">
        <v>2</v>
      </c>
    </row>
    <row r="194" spans="1:25" ht="12" customHeight="1">
      <c r="A194" s="57"/>
      <c r="B194" s="69"/>
      <c r="C194" s="59"/>
      <c r="D194" s="60"/>
      <c r="E194" s="26" t="s">
        <v>1</v>
      </c>
      <c r="F194" s="157">
        <v>0</v>
      </c>
      <c r="G194" s="177"/>
      <c r="H194" s="177"/>
      <c r="I194" s="177"/>
      <c r="J194" s="177"/>
      <c r="K194" s="177"/>
      <c r="L194" s="177"/>
      <c r="M194" s="177"/>
      <c r="N194" s="177"/>
      <c r="O194" s="177"/>
      <c r="P194" s="177"/>
      <c r="Q194" s="177"/>
      <c r="R194" s="177"/>
      <c r="S194" s="177"/>
      <c r="T194" s="177"/>
      <c r="U194" s="177"/>
      <c r="V194" s="177"/>
      <c r="W194" s="177"/>
      <c r="X194" s="177"/>
      <c r="Y194" s="178"/>
    </row>
    <row r="195" spans="1:25" ht="12" customHeight="1">
      <c r="A195" s="57"/>
      <c r="B195" s="69"/>
      <c r="C195" s="59"/>
      <c r="D195" s="60"/>
      <c r="E195" s="26" t="s">
        <v>0</v>
      </c>
      <c r="F195" s="150">
        <v>0</v>
      </c>
      <c r="G195" s="150"/>
      <c r="H195" s="150">
        <v>0</v>
      </c>
      <c r="I195" s="150"/>
      <c r="J195" s="150">
        <v>0</v>
      </c>
      <c r="K195" s="150"/>
      <c r="L195" s="150">
        <v>0</v>
      </c>
      <c r="M195" s="150"/>
      <c r="N195" s="179">
        <f>N274</f>
        <v>2.077</v>
      </c>
      <c r="O195" s="179"/>
      <c r="P195" s="179">
        <f>P274</f>
        <v>2.077</v>
      </c>
      <c r="Q195" s="179"/>
      <c r="R195" s="179">
        <f>R274</f>
        <v>5.3819999999999997</v>
      </c>
      <c r="S195" s="179"/>
      <c r="T195" s="179">
        <f>T274</f>
        <v>7.02</v>
      </c>
      <c r="U195" s="179"/>
      <c r="V195" s="179">
        <f>V274</f>
        <v>7.02</v>
      </c>
      <c r="W195" s="179"/>
      <c r="X195" s="33">
        <f>X274</f>
        <v>7.02</v>
      </c>
      <c r="Y195" s="28">
        <f>X195/X193*100</f>
        <v>87.75</v>
      </c>
    </row>
    <row r="196" spans="1:25" ht="12" customHeight="1">
      <c r="A196" s="57" t="s">
        <v>69</v>
      </c>
      <c r="B196" s="69" t="s">
        <v>70</v>
      </c>
      <c r="C196" s="59" t="s">
        <v>71</v>
      </c>
      <c r="D196" s="60" t="s">
        <v>63</v>
      </c>
      <c r="E196" s="26" t="s">
        <v>4</v>
      </c>
      <c r="F196" s="157">
        <f>F275</f>
        <v>0</v>
      </c>
      <c r="G196" s="158"/>
      <c r="H196" s="157">
        <f>H275</f>
        <v>0</v>
      </c>
      <c r="I196" s="158"/>
      <c r="J196" s="157">
        <f>J275</f>
        <v>0</v>
      </c>
      <c r="K196" s="158"/>
      <c r="L196" s="157">
        <f>L275</f>
        <v>0</v>
      </c>
      <c r="M196" s="158"/>
      <c r="N196" s="212">
        <f>N275</f>
        <v>1.2509999999999999</v>
      </c>
      <c r="O196" s="209"/>
      <c r="P196" s="212">
        <f>P275</f>
        <v>4.7510000000000003</v>
      </c>
      <c r="Q196" s="209"/>
      <c r="R196" s="198">
        <f>R275</f>
        <v>9.5579999999999998</v>
      </c>
      <c r="S196" s="199"/>
      <c r="T196" s="198">
        <f>T275</f>
        <v>10.013999999999999</v>
      </c>
      <c r="U196" s="199"/>
      <c r="V196" s="157">
        <f>V275</f>
        <v>12.821999999999999</v>
      </c>
      <c r="W196" s="158"/>
      <c r="X196" s="32">
        <f>X275</f>
        <v>12.821999999999999</v>
      </c>
      <c r="Y196" s="28">
        <f>X196/X197*100</f>
        <v>116.56363636363636</v>
      </c>
    </row>
    <row r="197" spans="1:25" ht="12" customHeight="1">
      <c r="A197" s="57"/>
      <c r="B197" s="69"/>
      <c r="C197" s="59"/>
      <c r="D197" s="60"/>
      <c r="E197" s="26" t="s">
        <v>3</v>
      </c>
      <c r="F197" s="150" t="s">
        <v>2</v>
      </c>
      <c r="G197" s="150"/>
      <c r="H197" s="150" t="s">
        <v>2</v>
      </c>
      <c r="I197" s="150"/>
      <c r="J197" s="150" t="s">
        <v>2</v>
      </c>
      <c r="K197" s="150"/>
      <c r="L197" s="150">
        <v>0</v>
      </c>
      <c r="M197" s="150"/>
      <c r="N197" s="150" t="s">
        <v>2</v>
      </c>
      <c r="O197" s="150"/>
      <c r="P197" s="150" t="s">
        <v>2</v>
      </c>
      <c r="Q197" s="150"/>
      <c r="R197" s="150">
        <v>6</v>
      </c>
      <c r="S197" s="150"/>
      <c r="T197" s="150" t="s">
        <v>2</v>
      </c>
      <c r="U197" s="150"/>
      <c r="V197" s="150">
        <v>11</v>
      </c>
      <c r="W197" s="150"/>
      <c r="X197" s="29">
        <f>V197</f>
        <v>11</v>
      </c>
      <c r="Y197" s="30" t="s">
        <v>2</v>
      </c>
    </row>
    <row r="198" spans="1:25" ht="12" customHeight="1">
      <c r="A198" s="57"/>
      <c r="B198" s="69"/>
      <c r="C198" s="59"/>
      <c r="D198" s="60"/>
      <c r="E198" s="26" t="s">
        <v>1</v>
      </c>
      <c r="F198" s="157">
        <v>0</v>
      </c>
      <c r="G198" s="177"/>
      <c r="H198" s="177"/>
      <c r="I198" s="177"/>
      <c r="J198" s="177"/>
      <c r="K198" s="177"/>
      <c r="L198" s="177"/>
      <c r="M198" s="177"/>
      <c r="N198" s="177"/>
      <c r="O198" s="177"/>
      <c r="P198" s="177"/>
      <c r="Q198" s="177"/>
      <c r="R198" s="177"/>
      <c r="S198" s="177"/>
      <c r="T198" s="177"/>
      <c r="U198" s="177"/>
      <c r="V198" s="177"/>
      <c r="W198" s="177"/>
      <c r="X198" s="177"/>
      <c r="Y198" s="178"/>
    </row>
    <row r="199" spans="1:25" ht="12" customHeight="1">
      <c r="A199" s="57"/>
      <c r="B199" s="69"/>
      <c r="C199" s="59"/>
      <c r="D199" s="60"/>
      <c r="E199" s="26" t="s">
        <v>0</v>
      </c>
      <c r="F199" s="150">
        <v>0</v>
      </c>
      <c r="G199" s="150"/>
      <c r="H199" s="150">
        <v>0</v>
      </c>
      <c r="I199" s="150"/>
      <c r="J199" s="150">
        <v>0</v>
      </c>
      <c r="K199" s="150"/>
      <c r="L199" s="179">
        <f>L278</f>
        <v>1.2509999999999999</v>
      </c>
      <c r="M199" s="179"/>
      <c r="N199" s="179">
        <f>N278</f>
        <v>4.7510000000000003</v>
      </c>
      <c r="O199" s="179"/>
      <c r="P199" s="179">
        <f>P278</f>
        <v>9.5579999999999998</v>
      </c>
      <c r="Q199" s="179"/>
      <c r="R199" s="179">
        <f>R278</f>
        <v>9.5579999999999998</v>
      </c>
      <c r="S199" s="179"/>
      <c r="T199" s="179">
        <f>T278</f>
        <v>12.821999999999999</v>
      </c>
      <c r="U199" s="179"/>
      <c r="V199" s="179">
        <f>V278</f>
        <v>12.821999999999999</v>
      </c>
      <c r="W199" s="179"/>
      <c r="X199" s="33">
        <f>X278</f>
        <v>12.821999999999999</v>
      </c>
      <c r="Y199" s="28">
        <f>X199/X197*100</f>
        <v>116.56363636363636</v>
      </c>
    </row>
    <row r="200" spans="1:25" ht="12" customHeight="1">
      <c r="A200" s="142">
        <v>29</v>
      </c>
      <c r="B200" s="143" t="s">
        <v>2</v>
      </c>
      <c r="C200" s="144" t="s">
        <v>213</v>
      </c>
      <c r="D200" s="145" t="s">
        <v>63</v>
      </c>
      <c r="E200" s="26" t="s">
        <v>4</v>
      </c>
      <c r="F200" s="95">
        <f>F279</f>
        <v>0</v>
      </c>
      <c r="G200" s="96"/>
      <c r="H200" s="95">
        <f>H279</f>
        <v>0</v>
      </c>
      <c r="I200" s="96"/>
      <c r="J200" s="95">
        <f>J279</f>
        <v>0</v>
      </c>
      <c r="K200" s="96"/>
      <c r="L200" s="107">
        <f>L279</f>
        <v>10.923999999999999</v>
      </c>
      <c r="M200" s="108"/>
      <c r="N200" s="107">
        <f>N279</f>
        <v>78.385000000000005</v>
      </c>
      <c r="O200" s="108"/>
      <c r="P200" s="107">
        <f>P279</f>
        <v>166.31899999999999</v>
      </c>
      <c r="Q200" s="108"/>
      <c r="R200" s="107">
        <f>R279</f>
        <v>282.99099999999999</v>
      </c>
      <c r="S200" s="108"/>
      <c r="T200" s="107">
        <f>T279</f>
        <v>312.24199999999996</v>
      </c>
      <c r="U200" s="108"/>
      <c r="V200" s="107">
        <f>V279</f>
        <v>380.83299999999997</v>
      </c>
      <c r="W200" s="108"/>
      <c r="X200" s="34">
        <f>X279</f>
        <v>380.83299999999997</v>
      </c>
      <c r="Y200" s="28">
        <f>X200/X201*100</f>
        <v>244.12371794871794</v>
      </c>
    </row>
    <row r="201" spans="1:25" ht="12" customHeight="1">
      <c r="A201" s="142"/>
      <c r="B201" s="143"/>
      <c r="C201" s="144"/>
      <c r="D201" s="145"/>
      <c r="E201" s="26" t="s">
        <v>3</v>
      </c>
      <c r="F201" s="91" t="s">
        <v>2</v>
      </c>
      <c r="G201" s="91"/>
      <c r="H201" s="91" t="s">
        <v>2</v>
      </c>
      <c r="I201" s="91"/>
      <c r="J201" s="91" t="s">
        <v>2</v>
      </c>
      <c r="K201" s="91"/>
      <c r="L201" s="91">
        <v>24</v>
      </c>
      <c r="M201" s="91"/>
      <c r="N201" s="91" t="s">
        <v>2</v>
      </c>
      <c r="O201" s="91"/>
      <c r="P201" s="91" t="s">
        <v>2</v>
      </c>
      <c r="Q201" s="91"/>
      <c r="R201" s="91">
        <v>100</v>
      </c>
      <c r="S201" s="91"/>
      <c r="T201" s="91" t="s">
        <v>2</v>
      </c>
      <c r="U201" s="91"/>
      <c r="V201" s="91">
        <v>156</v>
      </c>
      <c r="W201" s="91"/>
      <c r="X201" s="29">
        <f>V201</f>
        <v>156</v>
      </c>
      <c r="Y201" s="30" t="s">
        <v>2</v>
      </c>
    </row>
    <row r="202" spans="1:25" ht="12" customHeight="1">
      <c r="A202" s="142"/>
      <c r="B202" s="143"/>
      <c r="C202" s="144"/>
      <c r="D202" s="145"/>
      <c r="E202" s="26" t="s">
        <v>1</v>
      </c>
      <c r="F202" s="95">
        <v>0</v>
      </c>
      <c r="G202" s="97"/>
      <c r="H202" s="97"/>
      <c r="I202" s="97"/>
      <c r="J202" s="97"/>
      <c r="K202" s="97"/>
      <c r="L202" s="97"/>
      <c r="M202" s="97"/>
      <c r="N202" s="97"/>
      <c r="O202" s="97"/>
      <c r="P202" s="97"/>
      <c r="Q202" s="97"/>
      <c r="R202" s="97"/>
      <c r="S202" s="97"/>
      <c r="T202" s="97"/>
      <c r="U202" s="97"/>
      <c r="V202" s="97"/>
      <c r="W202" s="97"/>
      <c r="X202" s="97"/>
      <c r="Y202" s="98"/>
    </row>
    <row r="203" spans="1:25" ht="12" customHeight="1">
      <c r="A203" s="142"/>
      <c r="B203" s="143"/>
      <c r="C203" s="144"/>
      <c r="D203" s="145"/>
      <c r="E203" s="26" t="s">
        <v>0</v>
      </c>
      <c r="F203" s="91">
        <v>0</v>
      </c>
      <c r="G203" s="91"/>
      <c r="H203" s="91">
        <v>0</v>
      </c>
      <c r="I203" s="91"/>
      <c r="J203" s="92">
        <f>J282</f>
        <v>3.5939999999999999</v>
      </c>
      <c r="K203" s="92"/>
      <c r="L203" s="92">
        <f>L282</f>
        <v>68.789000000000001</v>
      </c>
      <c r="M203" s="92"/>
      <c r="N203" s="92">
        <f>N282</f>
        <v>180.59899999999999</v>
      </c>
      <c r="O203" s="92"/>
      <c r="P203" s="92">
        <f>P282</f>
        <v>301.52100000000002</v>
      </c>
      <c r="Q203" s="92"/>
      <c r="R203" s="92">
        <f>R282</f>
        <v>313.56700000000001</v>
      </c>
      <c r="S203" s="92"/>
      <c r="T203" s="92">
        <f>T282</f>
        <v>338.84199999999998</v>
      </c>
      <c r="U203" s="92"/>
      <c r="V203" s="92">
        <f>V282</f>
        <v>380.83299999999997</v>
      </c>
      <c r="W203" s="92"/>
      <c r="X203" s="35">
        <f>X282</f>
        <v>380.83299999999997</v>
      </c>
      <c r="Y203" s="28">
        <f>X203/X201*100</f>
        <v>244.12371794871794</v>
      </c>
    </row>
    <row r="204" spans="1:25" ht="12" customHeight="1">
      <c r="A204" s="57" t="s">
        <v>72</v>
      </c>
      <c r="B204" s="69" t="s">
        <v>73</v>
      </c>
      <c r="C204" s="59" t="s">
        <v>74</v>
      </c>
      <c r="D204" s="60" t="s">
        <v>63</v>
      </c>
      <c r="E204" s="26" t="s">
        <v>4</v>
      </c>
      <c r="F204" s="157">
        <f>F283</f>
        <v>0</v>
      </c>
      <c r="G204" s="158"/>
      <c r="H204" s="157">
        <f>H283</f>
        <v>0</v>
      </c>
      <c r="I204" s="158"/>
      <c r="J204" s="157">
        <f>J283</f>
        <v>0</v>
      </c>
      <c r="K204" s="158"/>
      <c r="L204" s="212">
        <f>L283</f>
        <v>9.5649999999999995</v>
      </c>
      <c r="M204" s="209"/>
      <c r="N204" s="212">
        <f>N283</f>
        <v>28.768000000000001</v>
      </c>
      <c r="O204" s="209"/>
      <c r="P204" s="212">
        <f>P283</f>
        <v>42.545000000000002</v>
      </c>
      <c r="Q204" s="209"/>
      <c r="R204" s="198">
        <f>R283</f>
        <v>51.456000000000003</v>
      </c>
      <c r="S204" s="199"/>
      <c r="T204" s="198">
        <f>T283</f>
        <v>51.456000000000003</v>
      </c>
      <c r="U204" s="199"/>
      <c r="V204" s="157">
        <f>V283</f>
        <v>53.722000000000001</v>
      </c>
      <c r="W204" s="158"/>
      <c r="X204" s="32">
        <f>X283</f>
        <v>53.722000000000001</v>
      </c>
      <c r="Y204" s="28">
        <f>X204/X205*100</f>
        <v>179.07333333333332</v>
      </c>
    </row>
    <row r="205" spans="1:25" ht="12" customHeight="1">
      <c r="A205" s="57"/>
      <c r="B205" s="69"/>
      <c r="C205" s="59"/>
      <c r="D205" s="60"/>
      <c r="E205" s="26" t="s">
        <v>3</v>
      </c>
      <c r="F205" s="150" t="s">
        <v>2</v>
      </c>
      <c r="G205" s="150"/>
      <c r="H205" s="150" t="s">
        <v>2</v>
      </c>
      <c r="I205" s="150"/>
      <c r="J205" s="150" t="s">
        <v>2</v>
      </c>
      <c r="K205" s="150"/>
      <c r="L205" s="150">
        <v>4</v>
      </c>
      <c r="M205" s="150"/>
      <c r="N205" s="150" t="s">
        <v>2</v>
      </c>
      <c r="O205" s="150"/>
      <c r="P205" s="150" t="s">
        <v>2</v>
      </c>
      <c r="Q205" s="150"/>
      <c r="R205" s="150">
        <v>20</v>
      </c>
      <c r="S205" s="150"/>
      <c r="T205" s="150" t="s">
        <v>2</v>
      </c>
      <c r="U205" s="150"/>
      <c r="V205" s="150">
        <v>30</v>
      </c>
      <c r="W205" s="150"/>
      <c r="X205" s="29">
        <f>V205</f>
        <v>30</v>
      </c>
      <c r="Y205" s="30" t="s">
        <v>2</v>
      </c>
    </row>
    <row r="206" spans="1:25" ht="12" customHeight="1">
      <c r="A206" s="57"/>
      <c r="B206" s="69"/>
      <c r="C206" s="59"/>
      <c r="D206" s="60"/>
      <c r="E206" s="26" t="s">
        <v>1</v>
      </c>
      <c r="F206" s="157">
        <v>0</v>
      </c>
      <c r="G206" s="177"/>
      <c r="H206" s="177"/>
      <c r="I206" s="177"/>
      <c r="J206" s="177"/>
      <c r="K206" s="177"/>
      <c r="L206" s="177"/>
      <c r="M206" s="177"/>
      <c r="N206" s="177"/>
      <c r="O206" s="177"/>
      <c r="P206" s="177"/>
      <c r="Q206" s="177"/>
      <c r="R206" s="177"/>
      <c r="S206" s="177"/>
      <c r="T206" s="177"/>
      <c r="U206" s="177"/>
      <c r="V206" s="177"/>
      <c r="W206" s="177"/>
      <c r="X206" s="177"/>
      <c r="Y206" s="178"/>
    </row>
    <row r="207" spans="1:25" ht="12" customHeight="1">
      <c r="A207" s="57"/>
      <c r="B207" s="69"/>
      <c r="C207" s="59"/>
      <c r="D207" s="60"/>
      <c r="E207" s="26" t="s">
        <v>0</v>
      </c>
      <c r="F207" s="150">
        <v>0</v>
      </c>
      <c r="G207" s="150"/>
      <c r="H207" s="150">
        <v>0</v>
      </c>
      <c r="I207" s="150"/>
      <c r="J207" s="179">
        <f>J286</f>
        <v>2.2349999999999999</v>
      </c>
      <c r="K207" s="179"/>
      <c r="L207" s="179">
        <f>L286</f>
        <v>27.571999999999999</v>
      </c>
      <c r="M207" s="179"/>
      <c r="N207" s="179">
        <f>N286</f>
        <v>42.823</v>
      </c>
      <c r="O207" s="179"/>
      <c r="P207" s="179">
        <f>P286</f>
        <v>51.456000000000003</v>
      </c>
      <c r="Q207" s="179"/>
      <c r="R207" s="179">
        <f>R286</f>
        <v>52.116</v>
      </c>
      <c r="S207" s="179"/>
      <c r="T207" s="179">
        <f>T286</f>
        <v>53.506999999999998</v>
      </c>
      <c r="U207" s="179"/>
      <c r="V207" s="179">
        <f>V286</f>
        <v>53.722000000000001</v>
      </c>
      <c r="W207" s="179"/>
      <c r="X207" s="33">
        <f>X286</f>
        <v>53.722000000000001</v>
      </c>
      <c r="Y207" s="28">
        <f>X207/X205*100</f>
        <v>179.07333333333332</v>
      </c>
    </row>
    <row r="208" spans="1:25" ht="12" customHeight="1">
      <c r="A208" s="57" t="s">
        <v>75</v>
      </c>
      <c r="B208" s="69" t="s">
        <v>76</v>
      </c>
      <c r="C208" s="59" t="s">
        <v>77</v>
      </c>
      <c r="D208" s="60" t="s">
        <v>63</v>
      </c>
      <c r="E208" s="26" t="s">
        <v>4</v>
      </c>
      <c r="F208" s="157">
        <f>F287</f>
        <v>0</v>
      </c>
      <c r="G208" s="158"/>
      <c r="H208" s="157">
        <f>H287</f>
        <v>0</v>
      </c>
      <c r="I208" s="158"/>
      <c r="J208" s="157">
        <f>J287</f>
        <v>0</v>
      </c>
      <c r="K208" s="158"/>
      <c r="L208" s="212">
        <f>L287</f>
        <v>1.359</v>
      </c>
      <c r="M208" s="209"/>
      <c r="N208" s="212">
        <f>N287</f>
        <v>39.917000000000002</v>
      </c>
      <c r="O208" s="209"/>
      <c r="P208" s="212">
        <f>P287</f>
        <v>86.489000000000004</v>
      </c>
      <c r="Q208" s="209"/>
      <c r="R208" s="198">
        <f>R287</f>
        <v>97.441000000000003</v>
      </c>
      <c r="S208" s="199"/>
      <c r="T208" s="198">
        <f>T287</f>
        <v>106.70399999999999</v>
      </c>
      <c r="U208" s="199"/>
      <c r="V208" s="157">
        <f>V287</f>
        <v>111.702</v>
      </c>
      <c r="W208" s="158"/>
      <c r="X208" s="32">
        <f>X287</f>
        <v>111.702</v>
      </c>
      <c r="Y208" s="28">
        <f>X208/X209*100</f>
        <v>242.83043478260868</v>
      </c>
    </row>
    <row r="209" spans="1:25" ht="12" customHeight="1">
      <c r="A209" s="57"/>
      <c r="B209" s="69"/>
      <c r="C209" s="59"/>
      <c r="D209" s="60"/>
      <c r="E209" s="26" t="s">
        <v>3</v>
      </c>
      <c r="F209" s="150" t="s">
        <v>2</v>
      </c>
      <c r="G209" s="150"/>
      <c r="H209" s="150" t="s">
        <v>2</v>
      </c>
      <c r="I209" s="150"/>
      <c r="J209" s="150" t="s">
        <v>2</v>
      </c>
      <c r="K209" s="150"/>
      <c r="L209" s="150">
        <v>10</v>
      </c>
      <c r="M209" s="150"/>
      <c r="N209" s="150" t="s">
        <v>2</v>
      </c>
      <c r="O209" s="150"/>
      <c r="P209" s="150" t="s">
        <v>2</v>
      </c>
      <c r="Q209" s="150"/>
      <c r="R209" s="150">
        <v>30</v>
      </c>
      <c r="S209" s="150"/>
      <c r="T209" s="150" t="s">
        <v>2</v>
      </c>
      <c r="U209" s="150"/>
      <c r="V209" s="150">
        <v>46</v>
      </c>
      <c r="W209" s="150"/>
      <c r="X209" s="29">
        <v>46</v>
      </c>
      <c r="Y209" s="30" t="s">
        <v>2</v>
      </c>
    </row>
    <row r="210" spans="1:25" ht="12" customHeight="1">
      <c r="A210" s="57"/>
      <c r="B210" s="69"/>
      <c r="C210" s="59"/>
      <c r="D210" s="60"/>
      <c r="E210" s="26" t="s">
        <v>1</v>
      </c>
      <c r="F210" s="157">
        <v>0</v>
      </c>
      <c r="G210" s="177"/>
      <c r="H210" s="177"/>
      <c r="I210" s="177"/>
      <c r="J210" s="177"/>
      <c r="K210" s="177"/>
      <c r="L210" s="177"/>
      <c r="M210" s="177"/>
      <c r="N210" s="177"/>
      <c r="O210" s="177"/>
      <c r="P210" s="177"/>
      <c r="Q210" s="177"/>
      <c r="R210" s="177"/>
      <c r="S210" s="177"/>
      <c r="T210" s="177"/>
      <c r="U210" s="177"/>
      <c r="V210" s="177"/>
      <c r="W210" s="177"/>
      <c r="X210" s="177"/>
      <c r="Y210" s="178"/>
    </row>
    <row r="211" spans="1:25" ht="12" customHeight="1">
      <c r="A211" s="57"/>
      <c r="B211" s="69"/>
      <c r="C211" s="59"/>
      <c r="D211" s="60"/>
      <c r="E211" s="26" t="s">
        <v>0</v>
      </c>
      <c r="F211" s="150">
        <v>0</v>
      </c>
      <c r="G211" s="150"/>
      <c r="H211" s="150">
        <v>0</v>
      </c>
      <c r="I211" s="150"/>
      <c r="J211" s="179">
        <f>J290</f>
        <v>1.359</v>
      </c>
      <c r="K211" s="179"/>
      <c r="L211" s="179">
        <f>L290</f>
        <v>39.917000000000002</v>
      </c>
      <c r="M211" s="179"/>
      <c r="N211" s="179">
        <f>N290</f>
        <v>100.491</v>
      </c>
      <c r="O211" s="179"/>
      <c r="P211" s="179">
        <f>P290</f>
        <v>103.741</v>
      </c>
      <c r="Q211" s="179"/>
      <c r="R211" s="179">
        <f>R290</f>
        <v>107.369</v>
      </c>
      <c r="S211" s="179"/>
      <c r="T211" s="179">
        <f>T290</f>
        <v>109.154</v>
      </c>
      <c r="U211" s="179"/>
      <c r="V211" s="179">
        <f>V290</f>
        <v>111.702</v>
      </c>
      <c r="W211" s="179"/>
      <c r="X211" s="35">
        <f>X290</f>
        <v>111.702</v>
      </c>
      <c r="Y211" s="28">
        <f>X211/X209*100</f>
        <v>242.83043478260868</v>
      </c>
    </row>
    <row r="212" spans="1:25" ht="12" customHeight="1">
      <c r="A212" s="57" t="s">
        <v>78</v>
      </c>
      <c r="B212" s="69" t="s">
        <v>79</v>
      </c>
      <c r="C212" s="59" t="s">
        <v>71</v>
      </c>
      <c r="D212" s="60" t="s">
        <v>63</v>
      </c>
      <c r="E212" s="26" t="s">
        <v>4</v>
      </c>
      <c r="F212" s="157">
        <f>F291</f>
        <v>0</v>
      </c>
      <c r="G212" s="158"/>
      <c r="H212" s="157">
        <f>H291</f>
        <v>0</v>
      </c>
      <c r="I212" s="158"/>
      <c r="J212" s="157">
        <f>J291</f>
        <v>0</v>
      </c>
      <c r="K212" s="158"/>
      <c r="L212" s="211">
        <f>L291</f>
        <v>0</v>
      </c>
      <c r="M212" s="207"/>
      <c r="N212" s="212">
        <f>N291</f>
        <v>9.6999999999999993</v>
      </c>
      <c r="O212" s="209"/>
      <c r="P212" s="212">
        <f>P291</f>
        <v>37.284999999999997</v>
      </c>
      <c r="Q212" s="209"/>
      <c r="R212" s="198">
        <f>R291</f>
        <v>134.09399999999999</v>
      </c>
      <c r="S212" s="199"/>
      <c r="T212" s="198">
        <f>T291</f>
        <v>154.08199999999999</v>
      </c>
      <c r="U212" s="199"/>
      <c r="V212" s="157">
        <f>V291</f>
        <v>215.40899999999999</v>
      </c>
      <c r="W212" s="158"/>
      <c r="X212" s="32">
        <f>X291</f>
        <v>215.40899999999999</v>
      </c>
      <c r="Y212" s="28">
        <f>X212/X213*100</f>
        <v>269.26125000000002</v>
      </c>
    </row>
    <row r="213" spans="1:25" ht="12" customHeight="1">
      <c r="A213" s="57"/>
      <c r="B213" s="69"/>
      <c r="C213" s="59"/>
      <c r="D213" s="60"/>
      <c r="E213" s="26" t="s">
        <v>3</v>
      </c>
      <c r="F213" s="150" t="s">
        <v>2</v>
      </c>
      <c r="G213" s="150"/>
      <c r="H213" s="150" t="s">
        <v>2</v>
      </c>
      <c r="I213" s="150"/>
      <c r="J213" s="150" t="s">
        <v>2</v>
      </c>
      <c r="K213" s="150"/>
      <c r="L213" s="150">
        <v>10</v>
      </c>
      <c r="M213" s="150"/>
      <c r="N213" s="150" t="s">
        <v>2</v>
      </c>
      <c r="O213" s="150"/>
      <c r="P213" s="150" t="s">
        <v>2</v>
      </c>
      <c r="Q213" s="150"/>
      <c r="R213" s="150">
        <v>50</v>
      </c>
      <c r="S213" s="150"/>
      <c r="T213" s="150" t="s">
        <v>2</v>
      </c>
      <c r="U213" s="150"/>
      <c r="V213" s="150">
        <v>80</v>
      </c>
      <c r="W213" s="150"/>
      <c r="X213" s="29">
        <f>V213</f>
        <v>80</v>
      </c>
      <c r="Y213" s="30" t="s">
        <v>2</v>
      </c>
    </row>
    <row r="214" spans="1:25" ht="12" customHeight="1">
      <c r="A214" s="57"/>
      <c r="B214" s="69"/>
      <c r="C214" s="59"/>
      <c r="D214" s="60"/>
      <c r="E214" s="26" t="s">
        <v>1</v>
      </c>
      <c r="F214" s="157">
        <v>0</v>
      </c>
      <c r="G214" s="177"/>
      <c r="H214" s="177"/>
      <c r="I214" s="177"/>
      <c r="J214" s="177"/>
      <c r="K214" s="177"/>
      <c r="L214" s="177"/>
      <c r="M214" s="177"/>
      <c r="N214" s="177"/>
      <c r="O214" s="177"/>
      <c r="P214" s="177"/>
      <c r="Q214" s="177"/>
      <c r="R214" s="177"/>
      <c r="S214" s="177"/>
      <c r="T214" s="177"/>
      <c r="U214" s="177"/>
      <c r="V214" s="177"/>
      <c r="W214" s="177"/>
      <c r="X214" s="177"/>
      <c r="Y214" s="178"/>
    </row>
    <row r="215" spans="1:25" ht="12" customHeight="1">
      <c r="A215" s="57"/>
      <c r="B215" s="69"/>
      <c r="C215" s="59"/>
      <c r="D215" s="60"/>
      <c r="E215" s="26" t="s">
        <v>0</v>
      </c>
      <c r="F215" s="150">
        <v>0</v>
      </c>
      <c r="G215" s="150"/>
      <c r="H215" s="150">
        <v>0</v>
      </c>
      <c r="I215" s="150"/>
      <c r="J215" s="150">
        <v>0</v>
      </c>
      <c r="K215" s="150"/>
      <c r="L215" s="179">
        <f>L294</f>
        <v>1.3</v>
      </c>
      <c r="M215" s="179"/>
      <c r="N215" s="179">
        <f>N294</f>
        <v>37.284999999999997</v>
      </c>
      <c r="O215" s="179"/>
      <c r="P215" s="179">
        <f>P294</f>
        <v>146.32400000000001</v>
      </c>
      <c r="Q215" s="179"/>
      <c r="R215" s="179">
        <f>R294</f>
        <v>154.08199999999999</v>
      </c>
      <c r="S215" s="179"/>
      <c r="T215" s="179">
        <f>T294</f>
        <v>176.18100000000001</v>
      </c>
      <c r="U215" s="179"/>
      <c r="V215" s="179">
        <f>V294</f>
        <v>215.40899999999999</v>
      </c>
      <c r="W215" s="179"/>
      <c r="X215" s="33">
        <f>X294</f>
        <v>215.40899999999999</v>
      </c>
      <c r="Y215" s="28">
        <f>X215/X213*100</f>
        <v>269.26125000000002</v>
      </c>
    </row>
    <row r="216" spans="1:25" ht="12" customHeight="1">
      <c r="A216" s="57" t="s">
        <v>80</v>
      </c>
      <c r="B216" s="58" t="s">
        <v>2</v>
      </c>
      <c r="C216" s="59" t="s">
        <v>214</v>
      </c>
      <c r="D216" s="60" t="s">
        <v>63</v>
      </c>
      <c r="E216" s="26" t="s">
        <v>4</v>
      </c>
      <c r="F216" s="157">
        <v>0</v>
      </c>
      <c r="G216" s="158"/>
      <c r="H216" s="157">
        <v>0</v>
      </c>
      <c r="I216" s="158"/>
      <c r="J216" s="157">
        <v>0</v>
      </c>
      <c r="K216" s="158"/>
      <c r="L216" s="206">
        <f>L295</f>
        <v>0</v>
      </c>
      <c r="M216" s="207"/>
      <c r="N216" s="208">
        <f>N295</f>
        <v>3.15</v>
      </c>
      <c r="O216" s="209"/>
      <c r="P216" s="210">
        <f>P295</f>
        <v>9.74</v>
      </c>
      <c r="Q216" s="104"/>
      <c r="R216" s="210">
        <f>R295</f>
        <v>11.18</v>
      </c>
      <c r="S216" s="104"/>
      <c r="T216" s="210">
        <f>T295</f>
        <v>12.7</v>
      </c>
      <c r="U216" s="104"/>
      <c r="V216" s="157" t="s">
        <v>2</v>
      </c>
      <c r="W216" s="158"/>
      <c r="X216" s="33">
        <f>X295</f>
        <v>15.51</v>
      </c>
      <c r="Y216" s="28">
        <f>X216/X217*100</f>
        <v>310.2</v>
      </c>
    </row>
    <row r="217" spans="1:25" ht="12" customHeight="1">
      <c r="A217" s="57"/>
      <c r="B217" s="58"/>
      <c r="C217" s="59"/>
      <c r="D217" s="60"/>
      <c r="E217" s="26" t="s">
        <v>3</v>
      </c>
      <c r="F217" s="150" t="s">
        <v>2</v>
      </c>
      <c r="G217" s="150"/>
      <c r="H217" s="150" t="s">
        <v>2</v>
      </c>
      <c r="I217" s="150"/>
      <c r="J217" s="150" t="s">
        <v>2</v>
      </c>
      <c r="K217" s="150"/>
      <c r="L217" s="150">
        <v>0</v>
      </c>
      <c r="M217" s="150"/>
      <c r="N217" s="150" t="s">
        <v>2</v>
      </c>
      <c r="O217" s="150"/>
      <c r="P217" s="150" t="s">
        <v>2</v>
      </c>
      <c r="Q217" s="150"/>
      <c r="R217" s="150">
        <v>3</v>
      </c>
      <c r="S217" s="150"/>
      <c r="T217" s="150" t="s">
        <v>2</v>
      </c>
      <c r="U217" s="150"/>
      <c r="V217" s="150">
        <v>5</v>
      </c>
      <c r="W217" s="150"/>
      <c r="X217" s="29">
        <v>5</v>
      </c>
      <c r="Y217" s="30" t="s">
        <v>2</v>
      </c>
    </row>
    <row r="218" spans="1:25" ht="12" customHeight="1">
      <c r="A218" s="57"/>
      <c r="B218" s="58"/>
      <c r="C218" s="59"/>
      <c r="D218" s="60"/>
      <c r="E218" s="26" t="s">
        <v>1</v>
      </c>
      <c r="F218" s="157">
        <v>0</v>
      </c>
      <c r="G218" s="177"/>
      <c r="H218" s="177"/>
      <c r="I218" s="177"/>
      <c r="J218" s="177"/>
      <c r="K218" s="177"/>
      <c r="L218" s="177"/>
      <c r="M218" s="177"/>
      <c r="N218" s="177"/>
      <c r="O218" s="177"/>
      <c r="P218" s="177"/>
      <c r="Q218" s="177"/>
      <c r="R218" s="177"/>
      <c r="S218" s="177"/>
      <c r="T218" s="177"/>
      <c r="U218" s="177"/>
      <c r="V218" s="177"/>
      <c r="W218" s="177"/>
      <c r="X218" s="177"/>
      <c r="Y218" s="178"/>
    </row>
    <row r="219" spans="1:25" ht="12" customHeight="1">
      <c r="A219" s="57"/>
      <c r="B219" s="58"/>
      <c r="C219" s="59"/>
      <c r="D219" s="60"/>
      <c r="E219" s="26" t="s">
        <v>0</v>
      </c>
      <c r="F219" s="150">
        <v>0</v>
      </c>
      <c r="G219" s="150"/>
      <c r="H219" s="150">
        <v>0</v>
      </c>
      <c r="I219" s="150"/>
      <c r="J219" s="150">
        <v>0</v>
      </c>
      <c r="K219" s="150"/>
      <c r="L219" s="179">
        <f>L298</f>
        <v>3.1509999999999998</v>
      </c>
      <c r="M219" s="179"/>
      <c r="N219" s="179">
        <f>N298</f>
        <v>11.256</v>
      </c>
      <c r="O219" s="179"/>
      <c r="P219" s="179">
        <f>P298</f>
        <v>12.7</v>
      </c>
      <c r="Q219" s="179"/>
      <c r="R219" s="179">
        <f>R298</f>
        <v>12.7</v>
      </c>
      <c r="S219" s="179"/>
      <c r="T219" s="179">
        <f>T298</f>
        <v>15.51</v>
      </c>
      <c r="U219" s="179"/>
      <c r="V219" s="179">
        <f>V298</f>
        <v>15.51</v>
      </c>
      <c r="W219" s="179"/>
      <c r="X219" s="33">
        <f>X298</f>
        <v>15.51</v>
      </c>
      <c r="Y219" s="28">
        <f>X219/X217*100</f>
        <v>310.2</v>
      </c>
    </row>
    <row r="220" spans="1:25" ht="12" customHeight="1">
      <c r="A220" s="126" t="s">
        <v>82</v>
      </c>
      <c r="B220" s="200" t="s">
        <v>2</v>
      </c>
      <c r="C220" s="59" t="s">
        <v>83</v>
      </c>
      <c r="D220" s="203" t="s">
        <v>63</v>
      </c>
      <c r="E220" s="26" t="s">
        <v>4</v>
      </c>
      <c r="F220" s="157">
        <v>0</v>
      </c>
      <c r="G220" s="158"/>
      <c r="H220" s="157">
        <v>0</v>
      </c>
      <c r="I220" s="158"/>
      <c r="J220" s="157">
        <v>0</v>
      </c>
      <c r="K220" s="158"/>
      <c r="L220" s="198">
        <f>L299</f>
        <v>10.38</v>
      </c>
      <c r="M220" s="199"/>
      <c r="N220" s="198">
        <f>N299</f>
        <v>60.21</v>
      </c>
      <c r="O220" s="199"/>
      <c r="P220" s="198">
        <f>P299</f>
        <v>135.63</v>
      </c>
      <c r="Q220" s="199"/>
      <c r="R220" s="198">
        <f>R299</f>
        <v>247.14</v>
      </c>
      <c r="S220" s="199"/>
      <c r="T220" s="198">
        <f>T299</f>
        <v>273.43</v>
      </c>
      <c r="U220" s="199"/>
      <c r="V220" s="157" t="s">
        <v>2</v>
      </c>
      <c r="W220" s="158"/>
      <c r="X220" s="33">
        <f>X299</f>
        <v>334.76</v>
      </c>
      <c r="Y220" s="28">
        <f>X220/X221*100</f>
        <v>836.9</v>
      </c>
    </row>
    <row r="221" spans="1:25" ht="12" customHeight="1">
      <c r="A221" s="127"/>
      <c r="B221" s="201"/>
      <c r="C221" s="59"/>
      <c r="D221" s="204"/>
      <c r="E221" s="26" t="s">
        <v>3</v>
      </c>
      <c r="F221" s="157" t="s">
        <v>2</v>
      </c>
      <c r="G221" s="158"/>
      <c r="H221" s="157" t="s">
        <v>2</v>
      </c>
      <c r="I221" s="158"/>
      <c r="J221" s="157" t="s">
        <v>2</v>
      </c>
      <c r="K221" s="158"/>
      <c r="L221" s="157">
        <v>3</v>
      </c>
      <c r="M221" s="158"/>
      <c r="N221" s="157" t="s">
        <v>2</v>
      </c>
      <c r="O221" s="158"/>
      <c r="P221" s="157" t="s">
        <v>2</v>
      </c>
      <c r="Q221" s="158"/>
      <c r="R221" s="157">
        <v>25</v>
      </c>
      <c r="S221" s="158"/>
      <c r="T221" s="157" t="s">
        <v>2</v>
      </c>
      <c r="U221" s="158"/>
      <c r="V221" s="157">
        <v>40</v>
      </c>
      <c r="W221" s="158"/>
      <c r="X221" s="29">
        <v>40</v>
      </c>
      <c r="Y221" s="30" t="s">
        <v>2</v>
      </c>
    </row>
    <row r="222" spans="1:25" ht="12" customHeight="1">
      <c r="A222" s="127"/>
      <c r="B222" s="201"/>
      <c r="C222" s="59"/>
      <c r="D222" s="204"/>
      <c r="E222" s="26" t="s">
        <v>1</v>
      </c>
      <c r="F222" s="157">
        <v>0</v>
      </c>
      <c r="G222" s="177"/>
      <c r="H222" s="177"/>
      <c r="I222" s="177"/>
      <c r="J222" s="177"/>
      <c r="K222" s="177"/>
      <c r="L222" s="177"/>
      <c r="M222" s="177"/>
      <c r="N222" s="177"/>
      <c r="O222" s="177"/>
      <c r="P222" s="177"/>
      <c r="Q222" s="177"/>
      <c r="R222" s="177"/>
      <c r="S222" s="177"/>
      <c r="T222" s="177"/>
      <c r="U222" s="177"/>
      <c r="V222" s="177"/>
      <c r="W222" s="177"/>
      <c r="X222" s="177"/>
      <c r="Y222" s="178"/>
    </row>
    <row r="223" spans="1:25" ht="12" customHeight="1">
      <c r="A223" s="128"/>
      <c r="B223" s="202"/>
      <c r="C223" s="59"/>
      <c r="D223" s="205"/>
      <c r="E223" s="26" t="s">
        <v>0</v>
      </c>
      <c r="F223" s="150">
        <v>0</v>
      </c>
      <c r="G223" s="150"/>
      <c r="H223" s="150">
        <v>0</v>
      </c>
      <c r="I223" s="150"/>
      <c r="J223" s="179">
        <f>J302</f>
        <v>3.0659999999999998</v>
      </c>
      <c r="K223" s="179"/>
      <c r="L223" s="179">
        <f>L302</f>
        <v>59.02</v>
      </c>
      <c r="M223" s="179"/>
      <c r="N223" s="179">
        <f>N302</f>
        <v>150.16999999999999</v>
      </c>
      <c r="O223" s="179"/>
      <c r="P223" s="179">
        <f>P302</f>
        <v>265.67</v>
      </c>
      <c r="Q223" s="179"/>
      <c r="R223" s="179">
        <f>R302</f>
        <v>273.43</v>
      </c>
      <c r="S223" s="179"/>
      <c r="T223" s="179">
        <f>T302</f>
        <v>295.52999999999997</v>
      </c>
      <c r="U223" s="179"/>
      <c r="V223" s="179">
        <f>V302</f>
        <v>334.76</v>
      </c>
      <c r="W223" s="179"/>
      <c r="X223" s="33">
        <f>X302</f>
        <v>334.76</v>
      </c>
      <c r="Y223" s="28">
        <f>X223/X221*100</f>
        <v>836.9</v>
      </c>
    </row>
    <row r="224" spans="1:25" ht="12" customHeight="1">
      <c r="A224" s="142">
        <v>31</v>
      </c>
      <c r="B224" s="149" t="s">
        <v>84</v>
      </c>
      <c r="C224" s="144" t="s">
        <v>85</v>
      </c>
      <c r="D224" s="145" t="s">
        <v>63</v>
      </c>
      <c r="E224" s="26" t="s">
        <v>4</v>
      </c>
      <c r="F224" s="95">
        <f>F303</f>
        <v>0</v>
      </c>
      <c r="G224" s="96"/>
      <c r="H224" s="95">
        <f>H303</f>
        <v>0</v>
      </c>
      <c r="I224" s="96"/>
      <c r="J224" s="95">
        <f>J303</f>
        <v>0</v>
      </c>
      <c r="K224" s="96"/>
      <c r="L224" s="95">
        <f>L303</f>
        <v>0</v>
      </c>
      <c r="M224" s="96"/>
      <c r="N224" s="95">
        <f>N303</f>
        <v>0</v>
      </c>
      <c r="O224" s="96"/>
      <c r="P224" s="95">
        <f>P303</f>
        <v>0</v>
      </c>
      <c r="Q224" s="96"/>
      <c r="R224" s="93">
        <f>R303</f>
        <v>103.21</v>
      </c>
      <c r="S224" s="94"/>
      <c r="T224" s="93">
        <f>T303</f>
        <v>103.21</v>
      </c>
      <c r="U224" s="94"/>
      <c r="V224" s="93">
        <f>V303</f>
        <v>203.3</v>
      </c>
      <c r="W224" s="94"/>
      <c r="X224" s="31">
        <f>X303</f>
        <v>203.3</v>
      </c>
      <c r="Y224" s="28">
        <f>X224/X225*100</f>
        <v>100.64356435643565</v>
      </c>
    </row>
    <row r="225" spans="1:25" ht="12" customHeight="1">
      <c r="A225" s="142"/>
      <c r="B225" s="149"/>
      <c r="C225" s="144"/>
      <c r="D225" s="145"/>
      <c r="E225" s="26" t="s">
        <v>3</v>
      </c>
      <c r="F225" s="91" t="s">
        <v>2</v>
      </c>
      <c r="G225" s="91"/>
      <c r="H225" s="91" t="s">
        <v>2</v>
      </c>
      <c r="I225" s="91"/>
      <c r="J225" s="91" t="s">
        <v>2</v>
      </c>
      <c r="K225" s="91"/>
      <c r="L225" s="91">
        <v>40</v>
      </c>
      <c r="M225" s="91"/>
      <c r="N225" s="91" t="s">
        <v>2</v>
      </c>
      <c r="O225" s="91"/>
      <c r="P225" s="91" t="s">
        <v>2</v>
      </c>
      <c r="Q225" s="91"/>
      <c r="R225" s="91">
        <v>133</v>
      </c>
      <c r="S225" s="91"/>
      <c r="T225" s="91" t="s">
        <v>2</v>
      </c>
      <c r="U225" s="91"/>
      <c r="V225" s="91">
        <v>202</v>
      </c>
      <c r="W225" s="91"/>
      <c r="X225" s="29">
        <v>202</v>
      </c>
      <c r="Y225" s="30" t="s">
        <v>2</v>
      </c>
    </row>
    <row r="226" spans="1:25" ht="12" customHeight="1">
      <c r="A226" s="142"/>
      <c r="B226" s="149"/>
      <c r="C226" s="144"/>
      <c r="D226" s="145"/>
      <c r="E226" s="26" t="s">
        <v>1</v>
      </c>
      <c r="F226" s="95">
        <v>0</v>
      </c>
      <c r="G226" s="97"/>
      <c r="H226" s="97"/>
      <c r="I226" s="97"/>
      <c r="J226" s="97"/>
      <c r="K226" s="97"/>
      <c r="L226" s="97"/>
      <c r="M226" s="97"/>
      <c r="N226" s="97"/>
      <c r="O226" s="97"/>
      <c r="P226" s="97"/>
      <c r="Q226" s="97"/>
      <c r="R226" s="97"/>
      <c r="S226" s="97"/>
      <c r="T226" s="97"/>
      <c r="U226" s="97"/>
      <c r="V226" s="97"/>
      <c r="W226" s="97"/>
      <c r="X226" s="97"/>
      <c r="Y226" s="98"/>
    </row>
    <row r="227" spans="1:25" ht="12" customHeight="1">
      <c r="A227" s="142"/>
      <c r="B227" s="149"/>
      <c r="C227" s="144"/>
      <c r="D227" s="145"/>
      <c r="E227" s="26" t="s">
        <v>0</v>
      </c>
      <c r="F227" s="91">
        <v>0</v>
      </c>
      <c r="G227" s="91"/>
      <c r="H227" s="91">
        <v>0</v>
      </c>
      <c r="I227" s="91"/>
      <c r="J227" s="91">
        <v>0</v>
      </c>
      <c r="K227" s="91"/>
      <c r="L227" s="91">
        <v>0</v>
      </c>
      <c r="M227" s="91"/>
      <c r="N227" s="91">
        <f>N306</f>
        <v>0</v>
      </c>
      <c r="O227" s="91"/>
      <c r="P227" s="91">
        <f>P306</f>
        <v>0</v>
      </c>
      <c r="Q227" s="91"/>
      <c r="R227" s="92">
        <f>R306</f>
        <v>103.208</v>
      </c>
      <c r="S227" s="92"/>
      <c r="T227" s="92">
        <f>T306</f>
        <v>203.304</v>
      </c>
      <c r="U227" s="92"/>
      <c r="V227" s="92">
        <f>V306</f>
        <v>203.304</v>
      </c>
      <c r="W227" s="92"/>
      <c r="X227" s="33">
        <f>X306</f>
        <v>203.304</v>
      </c>
      <c r="Y227" s="28">
        <f>X227/X225*100</f>
        <v>100.64554455445544</v>
      </c>
    </row>
    <row r="228" spans="1:25" ht="12" customHeight="1">
      <c r="A228" s="57">
        <v>32</v>
      </c>
      <c r="B228" s="69" t="s">
        <v>86</v>
      </c>
      <c r="C228" s="59" t="s">
        <v>87</v>
      </c>
      <c r="D228" s="60" t="s">
        <v>5</v>
      </c>
      <c r="E228" s="26" t="s">
        <v>4</v>
      </c>
      <c r="F228" s="157">
        <f>F307</f>
        <v>0</v>
      </c>
      <c r="G228" s="158"/>
      <c r="H228" s="157">
        <f>H307</f>
        <v>0</v>
      </c>
      <c r="I228" s="158"/>
      <c r="J228" s="157">
        <f>J307</f>
        <v>0</v>
      </c>
      <c r="K228" s="158"/>
      <c r="L228" s="157">
        <f>L307</f>
        <v>0</v>
      </c>
      <c r="M228" s="158"/>
      <c r="N228" s="157">
        <f>N307</f>
        <v>22</v>
      </c>
      <c r="O228" s="158"/>
      <c r="P228" s="157">
        <f>P307</f>
        <v>22</v>
      </c>
      <c r="Q228" s="158"/>
      <c r="R228" s="157">
        <f>R307</f>
        <v>22</v>
      </c>
      <c r="S228" s="158"/>
      <c r="T228" s="157">
        <f>T307</f>
        <v>22</v>
      </c>
      <c r="U228" s="158"/>
      <c r="V228" s="157">
        <f>V307</f>
        <v>39</v>
      </c>
      <c r="W228" s="158"/>
      <c r="X228" s="31">
        <f>X307</f>
        <v>39</v>
      </c>
      <c r="Y228" s="28">
        <f>X228/X229*100</f>
        <v>390</v>
      </c>
    </row>
    <row r="229" spans="1:25" ht="12" customHeight="1">
      <c r="A229" s="57"/>
      <c r="B229" s="69"/>
      <c r="C229" s="59"/>
      <c r="D229" s="60"/>
      <c r="E229" s="26" t="s">
        <v>3</v>
      </c>
      <c r="F229" s="150" t="s">
        <v>2</v>
      </c>
      <c r="G229" s="150"/>
      <c r="H229" s="150" t="s">
        <v>2</v>
      </c>
      <c r="I229" s="150"/>
      <c r="J229" s="150" t="s">
        <v>2</v>
      </c>
      <c r="K229" s="150"/>
      <c r="L229" s="150">
        <v>5</v>
      </c>
      <c r="M229" s="150"/>
      <c r="N229" s="150" t="s">
        <v>2</v>
      </c>
      <c r="O229" s="150"/>
      <c r="P229" s="150" t="s">
        <v>2</v>
      </c>
      <c r="Q229" s="150"/>
      <c r="R229" s="150">
        <v>7</v>
      </c>
      <c r="S229" s="150"/>
      <c r="T229" s="150" t="s">
        <v>2</v>
      </c>
      <c r="U229" s="150"/>
      <c r="V229" s="150">
        <v>10</v>
      </c>
      <c r="W229" s="150"/>
      <c r="X229" s="29">
        <v>10</v>
      </c>
      <c r="Y229" s="30" t="s">
        <v>2</v>
      </c>
    </row>
    <row r="230" spans="1:25" ht="12" customHeight="1">
      <c r="A230" s="57"/>
      <c r="B230" s="69"/>
      <c r="C230" s="59"/>
      <c r="D230" s="60"/>
      <c r="E230" s="26" t="s">
        <v>1</v>
      </c>
      <c r="F230" s="157">
        <v>0</v>
      </c>
      <c r="G230" s="177"/>
      <c r="H230" s="177"/>
      <c r="I230" s="177"/>
      <c r="J230" s="177"/>
      <c r="K230" s="177"/>
      <c r="L230" s="177"/>
      <c r="M230" s="177"/>
      <c r="N230" s="177"/>
      <c r="O230" s="177"/>
      <c r="P230" s="177"/>
      <c r="Q230" s="177"/>
      <c r="R230" s="177"/>
      <c r="S230" s="177"/>
      <c r="T230" s="177"/>
      <c r="U230" s="177"/>
      <c r="V230" s="177"/>
      <c r="W230" s="177"/>
      <c r="X230" s="177"/>
      <c r="Y230" s="178"/>
    </row>
    <row r="231" spans="1:25" ht="12" customHeight="1">
      <c r="A231" s="57"/>
      <c r="B231" s="69"/>
      <c r="C231" s="59"/>
      <c r="D231" s="60"/>
      <c r="E231" s="26" t="s">
        <v>0</v>
      </c>
      <c r="F231" s="150">
        <v>0</v>
      </c>
      <c r="G231" s="150"/>
      <c r="H231" s="150">
        <v>0</v>
      </c>
      <c r="I231" s="150"/>
      <c r="J231" s="150">
        <v>0</v>
      </c>
      <c r="K231" s="150"/>
      <c r="L231" s="150">
        <f>L310</f>
        <v>0</v>
      </c>
      <c r="M231" s="150"/>
      <c r="N231" s="150">
        <f>N310</f>
        <v>22</v>
      </c>
      <c r="O231" s="150"/>
      <c r="P231" s="150">
        <f>P310</f>
        <v>32</v>
      </c>
      <c r="Q231" s="150"/>
      <c r="R231" s="150">
        <f>R310</f>
        <v>39</v>
      </c>
      <c r="S231" s="150"/>
      <c r="T231" s="150">
        <f>T310</f>
        <v>39</v>
      </c>
      <c r="U231" s="150"/>
      <c r="V231" s="150">
        <f>V310</f>
        <v>39</v>
      </c>
      <c r="W231" s="150"/>
      <c r="X231" s="29">
        <f>X310</f>
        <v>39</v>
      </c>
      <c r="Y231" s="28">
        <f>X231/X229*100</f>
        <v>390</v>
      </c>
    </row>
    <row r="232" spans="1:25" ht="12" customHeight="1">
      <c r="A232" s="57">
        <v>33</v>
      </c>
      <c r="B232" s="69" t="s">
        <v>88</v>
      </c>
      <c r="C232" s="129" t="s">
        <v>215</v>
      </c>
      <c r="D232" s="60" t="s">
        <v>89</v>
      </c>
      <c r="E232" s="26" t="s">
        <v>4</v>
      </c>
      <c r="F232" s="157">
        <f>F311</f>
        <v>0</v>
      </c>
      <c r="G232" s="158"/>
      <c r="H232" s="157">
        <f>H311</f>
        <v>0</v>
      </c>
      <c r="I232" s="158"/>
      <c r="J232" s="157">
        <f>J311</f>
        <v>0</v>
      </c>
      <c r="K232" s="158"/>
      <c r="L232" s="157">
        <f>L311</f>
        <v>0</v>
      </c>
      <c r="M232" s="158"/>
      <c r="N232" s="157">
        <f>N311</f>
        <v>576</v>
      </c>
      <c r="O232" s="158"/>
      <c r="P232" s="157">
        <f>P311</f>
        <v>576</v>
      </c>
      <c r="Q232" s="158"/>
      <c r="R232" s="157">
        <f>R311</f>
        <v>576</v>
      </c>
      <c r="S232" s="158"/>
      <c r="T232" s="157">
        <f>T311</f>
        <v>576</v>
      </c>
      <c r="U232" s="158"/>
      <c r="V232" s="157">
        <f>V311</f>
        <v>1688</v>
      </c>
      <c r="W232" s="158"/>
      <c r="X232" s="31">
        <f>X311</f>
        <v>1688</v>
      </c>
      <c r="Y232" s="28">
        <f>X232/X233*100</f>
        <v>337.59999999999997</v>
      </c>
    </row>
    <row r="233" spans="1:25" ht="12" customHeight="1">
      <c r="A233" s="57"/>
      <c r="B233" s="69"/>
      <c r="C233" s="130"/>
      <c r="D233" s="60"/>
      <c r="E233" s="26" t="s">
        <v>3</v>
      </c>
      <c r="F233" s="150" t="s">
        <v>2</v>
      </c>
      <c r="G233" s="150"/>
      <c r="H233" s="150" t="s">
        <v>2</v>
      </c>
      <c r="I233" s="150"/>
      <c r="J233" s="150" t="s">
        <v>2</v>
      </c>
      <c r="K233" s="150"/>
      <c r="L233" s="150">
        <v>250</v>
      </c>
      <c r="M233" s="150"/>
      <c r="N233" s="150" t="s">
        <v>2</v>
      </c>
      <c r="O233" s="150"/>
      <c r="P233" s="150" t="s">
        <v>2</v>
      </c>
      <c r="Q233" s="150"/>
      <c r="R233" s="150">
        <v>350</v>
      </c>
      <c r="S233" s="150"/>
      <c r="T233" s="150" t="s">
        <v>2</v>
      </c>
      <c r="U233" s="150"/>
      <c r="V233" s="150">
        <v>500</v>
      </c>
      <c r="W233" s="150"/>
      <c r="X233" s="29">
        <v>500</v>
      </c>
      <c r="Y233" s="30" t="s">
        <v>2</v>
      </c>
    </row>
    <row r="234" spans="1:25" ht="12" customHeight="1">
      <c r="A234" s="57"/>
      <c r="B234" s="69"/>
      <c r="C234" s="130"/>
      <c r="D234" s="60"/>
      <c r="E234" s="26" t="s">
        <v>1</v>
      </c>
      <c r="F234" s="157">
        <v>0</v>
      </c>
      <c r="G234" s="177"/>
      <c r="H234" s="177"/>
      <c r="I234" s="177"/>
      <c r="J234" s="177"/>
      <c r="K234" s="177"/>
      <c r="L234" s="177"/>
      <c r="M234" s="177"/>
      <c r="N234" s="177"/>
      <c r="O234" s="177"/>
      <c r="P234" s="177"/>
      <c r="Q234" s="177"/>
      <c r="R234" s="177"/>
      <c r="S234" s="177"/>
      <c r="T234" s="177"/>
      <c r="U234" s="177"/>
      <c r="V234" s="177"/>
      <c r="W234" s="177"/>
      <c r="X234" s="177"/>
      <c r="Y234" s="178"/>
    </row>
    <row r="235" spans="1:25" ht="12" customHeight="1">
      <c r="A235" s="57"/>
      <c r="B235" s="69"/>
      <c r="C235" s="131"/>
      <c r="D235" s="60"/>
      <c r="E235" s="26" t="s">
        <v>0</v>
      </c>
      <c r="F235" s="150">
        <v>0</v>
      </c>
      <c r="G235" s="150"/>
      <c r="H235" s="150">
        <v>0</v>
      </c>
      <c r="I235" s="150"/>
      <c r="J235" s="150">
        <v>0</v>
      </c>
      <c r="K235" s="150"/>
      <c r="L235" s="150">
        <f>L314</f>
        <v>0</v>
      </c>
      <c r="M235" s="150"/>
      <c r="N235" s="150">
        <f>N314</f>
        <v>576</v>
      </c>
      <c r="O235" s="150"/>
      <c r="P235" s="150">
        <f>P314</f>
        <v>1688</v>
      </c>
      <c r="Q235" s="150"/>
      <c r="R235" s="150">
        <f>R314</f>
        <v>1688</v>
      </c>
      <c r="S235" s="150"/>
      <c r="T235" s="150">
        <f>T314</f>
        <v>1688</v>
      </c>
      <c r="U235" s="150"/>
      <c r="V235" s="150">
        <f>V314</f>
        <v>1688</v>
      </c>
      <c r="W235" s="150"/>
      <c r="X235" s="29">
        <f>X314</f>
        <v>1688</v>
      </c>
      <c r="Y235" s="28">
        <f>X235/X233*100</f>
        <v>337.59999999999997</v>
      </c>
    </row>
    <row r="236" spans="1:25" ht="12" customHeight="1">
      <c r="A236" s="80" t="s">
        <v>7</v>
      </c>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2"/>
    </row>
    <row r="237" spans="1:25" ht="12" customHeight="1">
      <c r="A237" s="142">
        <v>34</v>
      </c>
      <c r="B237" s="149" t="s">
        <v>90</v>
      </c>
      <c r="C237" s="144" t="s">
        <v>216</v>
      </c>
      <c r="D237" s="145" t="s">
        <v>91</v>
      </c>
      <c r="E237" s="26" t="s">
        <v>4</v>
      </c>
      <c r="F237" s="110">
        <f>F316</f>
        <v>0</v>
      </c>
      <c r="G237" s="111"/>
      <c r="H237" s="110">
        <f>H316</f>
        <v>0</v>
      </c>
      <c r="I237" s="111"/>
      <c r="J237" s="110">
        <f>J316</f>
        <v>0</v>
      </c>
      <c r="K237" s="111"/>
      <c r="L237" s="110">
        <f>L316</f>
        <v>0</v>
      </c>
      <c r="M237" s="111"/>
      <c r="N237" s="110">
        <f>N316</f>
        <v>0</v>
      </c>
      <c r="O237" s="111"/>
      <c r="P237" s="110">
        <f>P316</f>
        <v>0</v>
      </c>
      <c r="Q237" s="111"/>
      <c r="R237" s="110">
        <f>R316</f>
        <v>213788.51</v>
      </c>
      <c r="S237" s="111"/>
      <c r="T237" s="110">
        <f>T316</f>
        <v>213788.51</v>
      </c>
      <c r="U237" s="111"/>
      <c r="V237" s="110">
        <f>V316</f>
        <v>494749.23</v>
      </c>
      <c r="W237" s="111"/>
      <c r="X237" s="27">
        <f>X316</f>
        <v>494749.23</v>
      </c>
      <c r="Y237" s="28">
        <f>X237/X238*100</f>
        <v>24.737461499999998</v>
      </c>
    </row>
    <row r="238" spans="1:25" ht="12" customHeight="1">
      <c r="A238" s="142"/>
      <c r="B238" s="149"/>
      <c r="C238" s="144"/>
      <c r="D238" s="145"/>
      <c r="E238" s="26" t="s">
        <v>3</v>
      </c>
      <c r="F238" s="109" t="s">
        <v>2</v>
      </c>
      <c r="G238" s="109"/>
      <c r="H238" s="109" t="s">
        <v>2</v>
      </c>
      <c r="I238" s="109"/>
      <c r="J238" s="109" t="s">
        <v>2</v>
      </c>
      <c r="K238" s="109"/>
      <c r="L238" s="109">
        <v>0</v>
      </c>
      <c r="M238" s="109"/>
      <c r="N238" s="91" t="s">
        <v>2</v>
      </c>
      <c r="O238" s="91"/>
      <c r="P238" s="91" t="s">
        <v>2</v>
      </c>
      <c r="Q238" s="91"/>
      <c r="R238" s="109">
        <v>320000</v>
      </c>
      <c r="S238" s="109"/>
      <c r="T238" s="109" t="s">
        <v>2</v>
      </c>
      <c r="U238" s="109"/>
      <c r="V238" s="109">
        <v>2000000</v>
      </c>
      <c r="W238" s="109"/>
      <c r="X238" s="29">
        <f>V238</f>
        <v>2000000</v>
      </c>
      <c r="Y238" s="30" t="s">
        <v>2</v>
      </c>
    </row>
    <row r="239" spans="1:25" ht="12" customHeight="1">
      <c r="A239" s="142"/>
      <c r="B239" s="149"/>
      <c r="C239" s="144"/>
      <c r="D239" s="145"/>
      <c r="E239" s="26" t="s">
        <v>1</v>
      </c>
      <c r="F239" s="110">
        <v>0</v>
      </c>
      <c r="G239" s="112"/>
      <c r="H239" s="112"/>
      <c r="I239" s="112"/>
      <c r="J239" s="112"/>
      <c r="K239" s="112"/>
      <c r="L239" s="112"/>
      <c r="M239" s="112"/>
      <c r="N239" s="112"/>
      <c r="O239" s="112"/>
      <c r="P239" s="112"/>
      <c r="Q239" s="112"/>
      <c r="R239" s="112"/>
      <c r="S239" s="112"/>
      <c r="T239" s="112"/>
      <c r="U239" s="112"/>
      <c r="V239" s="112"/>
      <c r="W239" s="112"/>
      <c r="X239" s="112"/>
      <c r="Y239" s="113"/>
    </row>
    <row r="240" spans="1:25" ht="12" customHeight="1">
      <c r="A240" s="142"/>
      <c r="B240" s="149"/>
      <c r="C240" s="144"/>
      <c r="D240" s="145"/>
      <c r="E240" s="26" t="s">
        <v>0</v>
      </c>
      <c r="F240" s="91">
        <v>0</v>
      </c>
      <c r="G240" s="91"/>
      <c r="H240" s="91">
        <v>0</v>
      </c>
      <c r="I240" s="91"/>
      <c r="J240" s="91">
        <v>0</v>
      </c>
      <c r="K240" s="91"/>
      <c r="L240" s="91">
        <v>0</v>
      </c>
      <c r="M240" s="91"/>
      <c r="N240" s="91">
        <f>N319</f>
        <v>0</v>
      </c>
      <c r="O240" s="91"/>
      <c r="P240" s="91">
        <f>P319</f>
        <v>0</v>
      </c>
      <c r="Q240" s="91"/>
      <c r="R240" s="91">
        <f>R319</f>
        <v>80187.210000000006</v>
      </c>
      <c r="S240" s="91"/>
      <c r="T240" s="91">
        <f>T319</f>
        <v>360735.92</v>
      </c>
      <c r="U240" s="91"/>
      <c r="V240" s="91">
        <f>V319</f>
        <v>360735.92</v>
      </c>
      <c r="W240" s="91"/>
      <c r="X240" s="29">
        <f>X319</f>
        <v>360735.92</v>
      </c>
      <c r="Y240" s="28">
        <f>X240/X238*100</f>
        <v>18.036795999999999</v>
      </c>
    </row>
    <row r="241" spans="1:25" ht="12" customHeight="1">
      <c r="A241" s="142">
        <v>35</v>
      </c>
      <c r="B241" s="197" t="s">
        <v>92</v>
      </c>
      <c r="C241" s="144" t="s">
        <v>217</v>
      </c>
      <c r="D241" s="145" t="s">
        <v>91</v>
      </c>
      <c r="E241" s="26" t="s">
        <v>4</v>
      </c>
      <c r="F241" s="95">
        <f>F320</f>
        <v>0</v>
      </c>
      <c r="G241" s="96"/>
      <c r="H241" s="95">
        <f>H320</f>
        <v>0</v>
      </c>
      <c r="I241" s="96"/>
      <c r="J241" s="95">
        <f>J320</f>
        <v>0</v>
      </c>
      <c r="K241" s="96"/>
      <c r="L241" s="93">
        <v>152780.62</v>
      </c>
      <c r="M241" s="94"/>
      <c r="N241" s="93">
        <v>2624365.85</v>
      </c>
      <c r="O241" s="94"/>
      <c r="P241" s="93">
        <v>6614196.4900000002</v>
      </c>
      <c r="Q241" s="94"/>
      <c r="R241" s="93">
        <v>17645954.710000001</v>
      </c>
      <c r="S241" s="94"/>
      <c r="T241" s="93">
        <v>25065039.43</v>
      </c>
      <c r="U241" s="94"/>
      <c r="V241" s="93">
        <f>V320</f>
        <v>30250688.145</v>
      </c>
      <c r="W241" s="94"/>
      <c r="X241" s="32">
        <f>X320</f>
        <v>30250688.145</v>
      </c>
      <c r="Y241" s="28">
        <f>X241/X242*100</f>
        <v>151.25344072499999</v>
      </c>
    </row>
    <row r="242" spans="1:25" ht="12" customHeight="1">
      <c r="A242" s="142"/>
      <c r="B242" s="197"/>
      <c r="C242" s="144"/>
      <c r="D242" s="145"/>
      <c r="E242" s="26" t="s">
        <v>3</v>
      </c>
      <c r="F242" s="91" t="s">
        <v>2</v>
      </c>
      <c r="G242" s="91"/>
      <c r="H242" s="91" t="s">
        <v>2</v>
      </c>
      <c r="I242" s="91"/>
      <c r="J242" s="91" t="s">
        <v>2</v>
      </c>
      <c r="K242" s="91"/>
      <c r="L242" s="91">
        <v>1000000</v>
      </c>
      <c r="M242" s="91"/>
      <c r="N242" s="91" t="s">
        <v>2</v>
      </c>
      <c r="O242" s="91"/>
      <c r="P242" s="91" t="s">
        <v>2</v>
      </c>
      <c r="Q242" s="91"/>
      <c r="R242" s="91">
        <v>14000000</v>
      </c>
      <c r="S242" s="91"/>
      <c r="T242" s="91" t="s">
        <v>2</v>
      </c>
      <c r="U242" s="91"/>
      <c r="V242" s="91">
        <v>20000000</v>
      </c>
      <c r="W242" s="91"/>
      <c r="X242" s="29">
        <f>V242</f>
        <v>20000000</v>
      </c>
      <c r="Y242" s="30" t="s">
        <v>2</v>
      </c>
    </row>
    <row r="243" spans="1:25" ht="12" customHeight="1">
      <c r="A243" s="142"/>
      <c r="B243" s="197"/>
      <c r="C243" s="144"/>
      <c r="D243" s="145"/>
      <c r="E243" s="26" t="s">
        <v>1</v>
      </c>
      <c r="F243" s="95">
        <v>0</v>
      </c>
      <c r="G243" s="97"/>
      <c r="H243" s="97"/>
      <c r="I243" s="97"/>
      <c r="J243" s="97"/>
      <c r="K243" s="97"/>
      <c r="L243" s="97"/>
      <c r="M243" s="97"/>
      <c r="N243" s="97"/>
      <c r="O243" s="97"/>
      <c r="P243" s="97"/>
      <c r="Q243" s="97"/>
      <c r="R243" s="97"/>
      <c r="S243" s="97"/>
      <c r="T243" s="97"/>
      <c r="U243" s="97"/>
      <c r="V243" s="97"/>
      <c r="W243" s="97"/>
      <c r="X243" s="97"/>
      <c r="Y243" s="98"/>
    </row>
    <row r="244" spans="1:25" ht="12" customHeight="1">
      <c r="A244" s="142"/>
      <c r="B244" s="197"/>
      <c r="C244" s="144"/>
      <c r="D244" s="145"/>
      <c r="E244" s="26" t="s">
        <v>0</v>
      </c>
      <c r="F244" s="91">
        <v>0</v>
      </c>
      <c r="G244" s="91"/>
      <c r="H244" s="91">
        <v>0</v>
      </c>
      <c r="I244" s="91"/>
      <c r="J244" s="91">
        <f>J323</f>
        <v>218763.32</v>
      </c>
      <c r="K244" s="91"/>
      <c r="L244" s="91">
        <f>L323</f>
        <v>2774259.25</v>
      </c>
      <c r="M244" s="91"/>
      <c r="N244" s="91">
        <f>N323</f>
        <v>17024396.219999999</v>
      </c>
      <c r="O244" s="91"/>
      <c r="P244" s="91">
        <f>P323</f>
        <v>19822035.489999998</v>
      </c>
      <c r="Q244" s="91"/>
      <c r="R244" s="91">
        <f>R323</f>
        <v>23644509.210000001</v>
      </c>
      <c r="S244" s="91"/>
      <c r="T244" s="91">
        <f>T323</f>
        <v>25828551.73</v>
      </c>
      <c r="U244" s="91"/>
      <c r="V244" s="91">
        <f>V323</f>
        <v>29005281.75</v>
      </c>
      <c r="W244" s="91"/>
      <c r="X244" s="29">
        <f>X323</f>
        <v>29005281.75</v>
      </c>
      <c r="Y244" s="28">
        <f>X244/X242*100</f>
        <v>145.02640875</v>
      </c>
    </row>
    <row r="245" spans="1:25" ht="12" customHeight="1">
      <c r="A245" s="142">
        <v>36</v>
      </c>
      <c r="B245" s="149" t="s">
        <v>2</v>
      </c>
      <c r="C245" s="144" t="s">
        <v>218</v>
      </c>
      <c r="D245" s="145" t="s">
        <v>93</v>
      </c>
      <c r="E245" s="26" t="s">
        <v>4</v>
      </c>
      <c r="F245" s="95">
        <f>F324</f>
        <v>0</v>
      </c>
      <c r="G245" s="96"/>
      <c r="H245" s="95">
        <f>H324</f>
        <v>0</v>
      </c>
      <c r="I245" s="96"/>
      <c r="J245" s="95">
        <f>J324</f>
        <v>0</v>
      </c>
      <c r="K245" s="96"/>
      <c r="L245" s="95">
        <f>L324</f>
        <v>0</v>
      </c>
      <c r="M245" s="96"/>
      <c r="N245" s="95">
        <f>N324</f>
        <v>899928</v>
      </c>
      <c r="O245" s="96"/>
      <c r="P245" s="95">
        <f>P324</f>
        <v>-160520</v>
      </c>
      <c r="Q245" s="96"/>
      <c r="R245" s="95">
        <f>R324</f>
        <v>-160520</v>
      </c>
      <c r="S245" s="96"/>
      <c r="T245" s="95">
        <f>T324</f>
        <v>-160520</v>
      </c>
      <c r="U245" s="96"/>
      <c r="V245" s="95">
        <f>V324</f>
        <v>-160520</v>
      </c>
      <c r="W245" s="96"/>
      <c r="X245" s="31">
        <f>X324</f>
        <v>-160520</v>
      </c>
      <c r="Y245" s="28">
        <f>X245/X246*100</f>
        <v>-356.71111111111111</v>
      </c>
    </row>
    <row r="246" spans="1:25" ht="12" customHeight="1">
      <c r="A246" s="142"/>
      <c r="B246" s="149"/>
      <c r="C246" s="144"/>
      <c r="D246" s="145"/>
      <c r="E246" s="26" t="s">
        <v>3</v>
      </c>
      <c r="F246" s="91" t="s">
        <v>2</v>
      </c>
      <c r="G246" s="91"/>
      <c r="H246" s="91" t="s">
        <v>2</v>
      </c>
      <c r="I246" s="91"/>
      <c r="J246" s="91" t="s">
        <v>2</v>
      </c>
      <c r="K246" s="91"/>
      <c r="L246" s="91">
        <v>15000</v>
      </c>
      <c r="M246" s="91"/>
      <c r="N246" s="91" t="s">
        <v>2</v>
      </c>
      <c r="O246" s="91"/>
      <c r="P246" s="91" t="s">
        <v>2</v>
      </c>
      <c r="Q246" s="91"/>
      <c r="R246" s="91">
        <v>30000</v>
      </c>
      <c r="S246" s="91"/>
      <c r="T246" s="91" t="s">
        <v>2</v>
      </c>
      <c r="U246" s="91"/>
      <c r="V246" s="91">
        <v>45000</v>
      </c>
      <c r="W246" s="91"/>
      <c r="X246" s="29">
        <v>45000</v>
      </c>
      <c r="Y246" s="30" t="s">
        <v>2</v>
      </c>
    </row>
    <row r="247" spans="1:25" ht="12" customHeight="1">
      <c r="A247" s="142"/>
      <c r="B247" s="149"/>
      <c r="C247" s="144"/>
      <c r="D247" s="145"/>
      <c r="E247" s="26" t="s">
        <v>1</v>
      </c>
      <c r="F247" s="95">
        <v>0</v>
      </c>
      <c r="G247" s="97"/>
      <c r="H247" s="97"/>
      <c r="I247" s="97"/>
      <c r="J247" s="97"/>
      <c r="K247" s="97"/>
      <c r="L247" s="97"/>
      <c r="M247" s="97"/>
      <c r="N247" s="97"/>
      <c r="O247" s="97"/>
      <c r="P247" s="97"/>
      <c r="Q247" s="97"/>
      <c r="R247" s="97"/>
      <c r="S247" s="97"/>
      <c r="T247" s="97"/>
      <c r="U247" s="97"/>
      <c r="V247" s="97"/>
      <c r="W247" s="97"/>
      <c r="X247" s="97"/>
      <c r="Y247" s="98"/>
    </row>
    <row r="248" spans="1:25" ht="12" customHeight="1">
      <c r="A248" s="142"/>
      <c r="B248" s="149"/>
      <c r="C248" s="144"/>
      <c r="D248" s="145"/>
      <c r="E248" s="26" t="s">
        <v>0</v>
      </c>
      <c r="F248" s="91">
        <v>0</v>
      </c>
      <c r="G248" s="91"/>
      <c r="H248" s="91">
        <v>0</v>
      </c>
      <c r="I248" s="91"/>
      <c r="J248" s="91">
        <v>0</v>
      </c>
      <c r="K248" s="91"/>
      <c r="L248" s="91">
        <f>L327</f>
        <v>976182</v>
      </c>
      <c r="M248" s="91"/>
      <c r="N248" s="91">
        <f>N327</f>
        <v>976182</v>
      </c>
      <c r="O248" s="91"/>
      <c r="P248" s="91">
        <f>P327</f>
        <v>976182</v>
      </c>
      <c r="Q248" s="91"/>
      <c r="R248" s="91">
        <f>R327</f>
        <v>976182</v>
      </c>
      <c r="S248" s="91"/>
      <c r="T248" s="91">
        <f>T327</f>
        <v>976182</v>
      </c>
      <c r="U248" s="91"/>
      <c r="V248" s="91">
        <f>V327</f>
        <v>976182</v>
      </c>
      <c r="W248" s="91"/>
      <c r="X248" s="29">
        <f>X327</f>
        <v>976182</v>
      </c>
      <c r="Y248" s="28">
        <f>X248/X246*100</f>
        <v>2169.2933333333331</v>
      </c>
    </row>
    <row r="249" spans="1:25" ht="12" customHeight="1">
      <c r="A249" s="57">
        <v>37</v>
      </c>
      <c r="B249" s="58" t="s">
        <v>2</v>
      </c>
      <c r="C249" s="59" t="s">
        <v>219</v>
      </c>
      <c r="D249" s="60" t="s">
        <v>93</v>
      </c>
      <c r="E249" s="26" t="s">
        <v>4</v>
      </c>
      <c r="F249" s="157">
        <f>F335</f>
        <v>0</v>
      </c>
      <c r="G249" s="158"/>
      <c r="H249" s="157">
        <f>H335</f>
        <v>0</v>
      </c>
      <c r="I249" s="158"/>
      <c r="J249" s="157">
        <f>J335</f>
        <v>0</v>
      </c>
      <c r="K249" s="158"/>
      <c r="L249" s="157">
        <f>L335</f>
        <v>0</v>
      </c>
      <c r="M249" s="158"/>
      <c r="N249" s="157">
        <f>N335</f>
        <v>0</v>
      </c>
      <c r="O249" s="158"/>
      <c r="P249" s="157">
        <f>P335</f>
        <v>0</v>
      </c>
      <c r="Q249" s="158"/>
      <c r="R249" s="157">
        <f>R335</f>
        <v>0</v>
      </c>
      <c r="S249" s="158"/>
      <c r="T249" s="157">
        <f>T335</f>
        <v>240</v>
      </c>
      <c r="U249" s="158"/>
      <c r="V249" s="157">
        <f>V335</f>
        <v>367</v>
      </c>
      <c r="W249" s="158"/>
      <c r="X249" s="31">
        <f>X335</f>
        <v>367</v>
      </c>
      <c r="Y249" s="28">
        <f>X249/X250*100</f>
        <v>13.107142857142856</v>
      </c>
    </row>
    <row r="250" spans="1:25" ht="12" customHeight="1">
      <c r="A250" s="57"/>
      <c r="B250" s="58"/>
      <c r="C250" s="59"/>
      <c r="D250" s="60"/>
      <c r="E250" s="26" t="s">
        <v>3</v>
      </c>
      <c r="F250" s="150" t="s">
        <v>2</v>
      </c>
      <c r="G250" s="150"/>
      <c r="H250" s="150" t="s">
        <v>2</v>
      </c>
      <c r="I250" s="150"/>
      <c r="J250" s="150" t="s">
        <v>2</v>
      </c>
      <c r="K250" s="150"/>
      <c r="L250" s="150">
        <v>700</v>
      </c>
      <c r="M250" s="150"/>
      <c r="N250" s="150" t="s">
        <v>2</v>
      </c>
      <c r="O250" s="150"/>
      <c r="P250" s="150" t="s">
        <v>2</v>
      </c>
      <c r="Q250" s="150"/>
      <c r="R250" s="150">
        <v>2000</v>
      </c>
      <c r="S250" s="150"/>
      <c r="T250" s="150" t="s">
        <v>2</v>
      </c>
      <c r="U250" s="150"/>
      <c r="V250" s="150">
        <v>2800</v>
      </c>
      <c r="W250" s="150"/>
      <c r="X250" s="29">
        <v>2800</v>
      </c>
      <c r="Y250" s="30" t="s">
        <v>2</v>
      </c>
    </row>
    <row r="251" spans="1:25" ht="12" customHeight="1">
      <c r="A251" s="57"/>
      <c r="B251" s="58"/>
      <c r="C251" s="59"/>
      <c r="D251" s="60"/>
      <c r="E251" s="26" t="s">
        <v>1</v>
      </c>
      <c r="F251" s="157">
        <v>0</v>
      </c>
      <c r="G251" s="177"/>
      <c r="H251" s="177"/>
      <c r="I251" s="177"/>
      <c r="J251" s="177"/>
      <c r="K251" s="177"/>
      <c r="L251" s="177"/>
      <c r="M251" s="177"/>
      <c r="N251" s="177"/>
      <c r="O251" s="177"/>
      <c r="P251" s="177"/>
      <c r="Q251" s="177"/>
      <c r="R251" s="177"/>
      <c r="S251" s="177"/>
      <c r="T251" s="177"/>
      <c r="U251" s="177"/>
      <c r="V251" s="177"/>
      <c r="W251" s="177"/>
      <c r="X251" s="177"/>
      <c r="Y251" s="178"/>
    </row>
    <row r="252" spans="1:25" ht="12" customHeight="1">
      <c r="A252" s="57"/>
      <c r="B252" s="58"/>
      <c r="C252" s="59"/>
      <c r="D252" s="60"/>
      <c r="E252" s="26" t="s">
        <v>0</v>
      </c>
      <c r="F252" s="150">
        <v>0</v>
      </c>
      <c r="G252" s="150"/>
      <c r="H252" s="150">
        <v>0</v>
      </c>
      <c r="I252" s="150"/>
      <c r="J252" s="150">
        <v>0</v>
      </c>
      <c r="K252" s="150"/>
      <c r="L252" s="150">
        <v>0</v>
      </c>
      <c r="M252" s="150"/>
      <c r="N252" s="150">
        <f>N338</f>
        <v>0</v>
      </c>
      <c r="O252" s="150"/>
      <c r="P252" s="150">
        <f>P338</f>
        <v>0</v>
      </c>
      <c r="Q252" s="150"/>
      <c r="R252" s="150">
        <f>R338</f>
        <v>130</v>
      </c>
      <c r="S252" s="150"/>
      <c r="T252" s="150">
        <f>T338</f>
        <v>160</v>
      </c>
      <c r="U252" s="150"/>
      <c r="V252" s="150">
        <f>V338</f>
        <v>240</v>
      </c>
      <c r="W252" s="150"/>
      <c r="X252" s="29">
        <f>X338</f>
        <v>240</v>
      </c>
      <c r="Y252" s="28">
        <f>X252/X250*100</f>
        <v>8.5714285714285712</v>
      </c>
    </row>
    <row r="253" spans="1:25" ht="12" customHeight="1">
      <c r="A253" s="57">
        <v>38</v>
      </c>
      <c r="B253" s="58" t="s">
        <v>2</v>
      </c>
      <c r="C253" s="59" t="s">
        <v>220</v>
      </c>
      <c r="D253" s="60" t="s">
        <v>93</v>
      </c>
      <c r="E253" s="26" t="s">
        <v>4</v>
      </c>
      <c r="F253" s="157">
        <f>F339</f>
        <v>0</v>
      </c>
      <c r="G253" s="158"/>
      <c r="H253" s="157">
        <f>H339</f>
        <v>0</v>
      </c>
      <c r="I253" s="158"/>
      <c r="J253" s="157">
        <f>J339</f>
        <v>0</v>
      </c>
      <c r="K253" s="158"/>
      <c r="L253" s="157">
        <f>L339</f>
        <v>0</v>
      </c>
      <c r="M253" s="158"/>
      <c r="N253" s="157">
        <f>N339</f>
        <v>0</v>
      </c>
      <c r="O253" s="158"/>
      <c r="P253" s="157">
        <f>P339</f>
        <v>0</v>
      </c>
      <c r="Q253" s="158"/>
      <c r="R253" s="157">
        <f>R339</f>
        <v>301</v>
      </c>
      <c r="S253" s="158"/>
      <c r="T253" s="157">
        <f>T339</f>
        <v>301</v>
      </c>
      <c r="U253" s="158"/>
      <c r="V253" s="157">
        <f>V339</f>
        <v>301</v>
      </c>
      <c r="W253" s="158"/>
      <c r="X253" s="31">
        <f>X339</f>
        <v>301</v>
      </c>
      <c r="Y253" s="28">
        <f>X253/X254*100</f>
        <v>13.681818181818182</v>
      </c>
    </row>
    <row r="254" spans="1:25" ht="12" customHeight="1">
      <c r="A254" s="57"/>
      <c r="B254" s="58"/>
      <c r="C254" s="59"/>
      <c r="D254" s="60"/>
      <c r="E254" s="26" t="s">
        <v>3</v>
      </c>
      <c r="F254" s="150" t="s">
        <v>2</v>
      </c>
      <c r="G254" s="150"/>
      <c r="H254" s="150" t="s">
        <v>2</v>
      </c>
      <c r="I254" s="150"/>
      <c r="J254" s="150" t="s">
        <v>2</v>
      </c>
      <c r="K254" s="150"/>
      <c r="L254" s="150">
        <v>500</v>
      </c>
      <c r="M254" s="150"/>
      <c r="N254" s="150" t="s">
        <v>2</v>
      </c>
      <c r="O254" s="150"/>
      <c r="P254" s="150" t="s">
        <v>2</v>
      </c>
      <c r="Q254" s="150"/>
      <c r="R254" s="150">
        <v>1500</v>
      </c>
      <c r="S254" s="150"/>
      <c r="T254" s="150" t="s">
        <v>2</v>
      </c>
      <c r="U254" s="150"/>
      <c r="V254" s="150">
        <v>2200</v>
      </c>
      <c r="W254" s="150"/>
      <c r="X254" s="29">
        <v>2200</v>
      </c>
      <c r="Y254" s="30" t="s">
        <v>2</v>
      </c>
    </row>
    <row r="255" spans="1:25" ht="12" customHeight="1">
      <c r="A255" s="57"/>
      <c r="B255" s="58"/>
      <c r="C255" s="59"/>
      <c r="D255" s="60"/>
      <c r="E255" s="26" t="s">
        <v>1</v>
      </c>
      <c r="F255" s="157">
        <v>0</v>
      </c>
      <c r="G255" s="177"/>
      <c r="H255" s="177"/>
      <c r="I255" s="177"/>
      <c r="J255" s="177"/>
      <c r="K255" s="177"/>
      <c r="L255" s="177"/>
      <c r="M255" s="177"/>
      <c r="N255" s="177"/>
      <c r="O255" s="177"/>
      <c r="P255" s="177"/>
      <c r="Q255" s="177"/>
      <c r="R255" s="177"/>
      <c r="S255" s="177"/>
      <c r="T255" s="177"/>
      <c r="U255" s="177"/>
      <c r="V255" s="177"/>
      <c r="W255" s="177"/>
      <c r="X255" s="177"/>
      <c r="Y255" s="178"/>
    </row>
    <row r="256" spans="1:25" ht="12" customHeight="1">
      <c r="A256" s="57"/>
      <c r="B256" s="58"/>
      <c r="C256" s="59"/>
      <c r="D256" s="60"/>
      <c r="E256" s="26" t="s">
        <v>0</v>
      </c>
      <c r="F256" s="150">
        <v>0</v>
      </c>
      <c r="G256" s="150"/>
      <c r="H256" s="150">
        <v>0</v>
      </c>
      <c r="I256" s="150"/>
      <c r="J256" s="150">
        <v>0</v>
      </c>
      <c r="K256" s="150"/>
      <c r="L256" s="150">
        <v>0</v>
      </c>
      <c r="M256" s="150"/>
      <c r="N256" s="150">
        <f>N342</f>
        <v>0</v>
      </c>
      <c r="O256" s="150"/>
      <c r="P256" s="150">
        <f>P342</f>
        <v>60</v>
      </c>
      <c r="Q256" s="150"/>
      <c r="R256" s="150">
        <f>R342</f>
        <v>60</v>
      </c>
      <c r="S256" s="150"/>
      <c r="T256" s="150">
        <f>T342</f>
        <v>60</v>
      </c>
      <c r="U256" s="150"/>
      <c r="V256" s="150">
        <f>V342</f>
        <v>60</v>
      </c>
      <c r="W256" s="150"/>
      <c r="X256" s="29">
        <f>X342</f>
        <v>60</v>
      </c>
      <c r="Y256" s="28">
        <f>X256/X254*100</f>
        <v>2.7272727272727271</v>
      </c>
    </row>
    <row r="257" spans="1:25" ht="12" customHeight="1">
      <c r="A257" s="194" t="s">
        <v>94</v>
      </c>
      <c r="B257" s="195"/>
      <c r="C257" s="195"/>
      <c r="D257" s="195"/>
      <c r="E257" s="195"/>
      <c r="F257" s="195"/>
      <c r="G257" s="195"/>
      <c r="H257" s="195"/>
      <c r="I257" s="195"/>
      <c r="J257" s="195"/>
      <c r="K257" s="195"/>
      <c r="L257" s="195"/>
      <c r="M257" s="195"/>
      <c r="N257" s="195"/>
      <c r="O257" s="195"/>
      <c r="P257" s="195"/>
      <c r="Q257" s="195"/>
      <c r="R257" s="195"/>
      <c r="S257" s="195"/>
      <c r="T257" s="195"/>
      <c r="U257" s="195"/>
      <c r="V257" s="195"/>
      <c r="W257" s="195"/>
      <c r="X257" s="195"/>
      <c r="Y257" s="196"/>
    </row>
    <row r="258" spans="1:25" ht="12" customHeight="1">
      <c r="A258" s="73" t="s">
        <v>11</v>
      </c>
      <c r="B258" s="74"/>
      <c r="C258" s="74"/>
      <c r="D258" s="74"/>
      <c r="E258" s="74"/>
      <c r="F258" s="74"/>
      <c r="G258" s="74"/>
      <c r="H258" s="74"/>
      <c r="I258" s="74"/>
      <c r="J258" s="74"/>
      <c r="K258" s="74"/>
      <c r="L258" s="74"/>
      <c r="M258" s="74"/>
      <c r="N258" s="74"/>
      <c r="O258" s="74"/>
      <c r="P258" s="74"/>
      <c r="Q258" s="74"/>
      <c r="R258" s="74"/>
      <c r="S258" s="74"/>
      <c r="T258" s="74"/>
      <c r="U258" s="74"/>
      <c r="V258" s="74"/>
      <c r="W258" s="74"/>
      <c r="X258" s="74"/>
      <c r="Y258" s="75"/>
    </row>
    <row r="259" spans="1:25" ht="12" customHeight="1">
      <c r="A259" s="116">
        <v>39</v>
      </c>
      <c r="B259" s="135" t="s">
        <v>2</v>
      </c>
      <c r="C259" s="119" t="s">
        <v>95</v>
      </c>
      <c r="D259" s="119" t="s">
        <v>5</v>
      </c>
      <c r="E259" s="26" t="s">
        <v>4</v>
      </c>
      <c r="F259" s="110">
        <v>0</v>
      </c>
      <c r="G259" s="111"/>
      <c r="H259" s="110">
        <v>0</v>
      </c>
      <c r="I259" s="111"/>
      <c r="J259" s="110">
        <v>0</v>
      </c>
      <c r="K259" s="111"/>
      <c r="L259" s="110">
        <v>10</v>
      </c>
      <c r="M259" s="111"/>
      <c r="N259" s="110">
        <v>51</v>
      </c>
      <c r="O259" s="111"/>
      <c r="P259" s="95">
        <v>74</v>
      </c>
      <c r="Q259" s="111"/>
      <c r="R259" s="95">
        <v>97</v>
      </c>
      <c r="S259" s="111"/>
      <c r="T259" s="95">
        <v>105</v>
      </c>
      <c r="U259" s="111"/>
      <c r="V259" s="95">
        <v>127</v>
      </c>
      <c r="W259" s="111"/>
      <c r="X259" s="29">
        <f>V259</f>
        <v>127</v>
      </c>
      <c r="Y259" s="28">
        <f>X259/X260*100</f>
        <v>529.16666666666674</v>
      </c>
    </row>
    <row r="260" spans="1:25" ht="12" customHeight="1">
      <c r="A260" s="117"/>
      <c r="B260" s="136"/>
      <c r="C260" s="120"/>
      <c r="D260" s="120"/>
      <c r="E260" s="26" t="s">
        <v>3</v>
      </c>
      <c r="F260" s="109" t="s">
        <v>2</v>
      </c>
      <c r="G260" s="109"/>
      <c r="H260" s="109" t="s">
        <v>2</v>
      </c>
      <c r="I260" s="109"/>
      <c r="J260" s="109" t="s">
        <v>2</v>
      </c>
      <c r="K260" s="109"/>
      <c r="L260" s="109">
        <v>6</v>
      </c>
      <c r="M260" s="109"/>
      <c r="N260" s="91" t="s">
        <v>2</v>
      </c>
      <c r="O260" s="91"/>
      <c r="P260" s="91" t="s">
        <v>2</v>
      </c>
      <c r="Q260" s="91"/>
      <c r="R260" s="109">
        <v>18</v>
      </c>
      <c r="S260" s="109"/>
      <c r="T260" s="109" t="s">
        <v>2</v>
      </c>
      <c r="U260" s="109"/>
      <c r="V260" s="109">
        <v>24</v>
      </c>
      <c r="W260" s="109"/>
      <c r="X260" s="29">
        <v>24</v>
      </c>
      <c r="Y260" s="30" t="s">
        <v>2</v>
      </c>
    </row>
    <row r="261" spans="1:25" ht="12" customHeight="1">
      <c r="A261" s="117"/>
      <c r="B261" s="136"/>
      <c r="C261" s="120"/>
      <c r="D261" s="120"/>
      <c r="E261" s="26" t="s">
        <v>1</v>
      </c>
      <c r="F261" s="110">
        <v>0</v>
      </c>
      <c r="G261" s="112"/>
      <c r="H261" s="112"/>
      <c r="I261" s="112"/>
      <c r="J261" s="112"/>
      <c r="K261" s="112"/>
      <c r="L261" s="112"/>
      <c r="M261" s="112"/>
      <c r="N261" s="112"/>
      <c r="O261" s="112"/>
      <c r="P261" s="112"/>
      <c r="Q261" s="112"/>
      <c r="R261" s="112"/>
      <c r="S261" s="112"/>
      <c r="T261" s="112"/>
      <c r="U261" s="112"/>
      <c r="V261" s="112"/>
      <c r="W261" s="112"/>
      <c r="X261" s="112"/>
      <c r="Y261" s="113"/>
    </row>
    <row r="262" spans="1:25" ht="12" customHeight="1">
      <c r="A262" s="118"/>
      <c r="B262" s="137"/>
      <c r="C262" s="121"/>
      <c r="D262" s="121"/>
      <c r="E262" s="26" t="s">
        <v>0</v>
      </c>
      <c r="F262" s="91">
        <v>0</v>
      </c>
      <c r="G262" s="91"/>
      <c r="H262" s="91">
        <v>0</v>
      </c>
      <c r="I262" s="91"/>
      <c r="J262" s="91">
        <v>4</v>
      </c>
      <c r="K262" s="91"/>
      <c r="L262" s="91">
        <v>45</v>
      </c>
      <c r="M262" s="91"/>
      <c r="N262" s="91">
        <v>80</v>
      </c>
      <c r="O262" s="91"/>
      <c r="P262" s="91">
        <v>101</v>
      </c>
      <c r="Q262" s="91"/>
      <c r="R262" s="91">
        <v>109</v>
      </c>
      <c r="S262" s="91"/>
      <c r="T262" s="91">
        <v>119</v>
      </c>
      <c r="U262" s="91"/>
      <c r="V262" s="91">
        <v>127</v>
      </c>
      <c r="W262" s="91"/>
      <c r="X262" s="29">
        <f>V262</f>
        <v>127</v>
      </c>
      <c r="Y262" s="28">
        <f>X262/X260*100</f>
        <v>529.16666666666674</v>
      </c>
    </row>
    <row r="263" spans="1:25" ht="12" customHeight="1">
      <c r="A263" s="116">
        <v>40</v>
      </c>
      <c r="B263" s="135" t="s">
        <v>2</v>
      </c>
      <c r="C263" s="119" t="s">
        <v>221</v>
      </c>
      <c r="D263" s="119" t="s">
        <v>63</v>
      </c>
      <c r="E263" s="26" t="s">
        <v>4</v>
      </c>
      <c r="F263" s="95">
        <f>F267+F271+F275</f>
        <v>0</v>
      </c>
      <c r="G263" s="96"/>
      <c r="H263" s="95">
        <f>H267+H271+H275</f>
        <v>0</v>
      </c>
      <c r="I263" s="96"/>
      <c r="J263" s="95">
        <f>J267+J271+J275</f>
        <v>0</v>
      </c>
      <c r="K263" s="96"/>
      <c r="L263" s="95">
        <f>L267+L271+L275</f>
        <v>0</v>
      </c>
      <c r="M263" s="96"/>
      <c r="N263" s="93">
        <f>N267+N271+N275</f>
        <v>4.4320000000000004</v>
      </c>
      <c r="O263" s="94"/>
      <c r="P263" s="93">
        <f>P267+P271+P275</f>
        <v>12.463000000000001</v>
      </c>
      <c r="Q263" s="94"/>
      <c r="R263" s="93">
        <f>R267+R271+R275</f>
        <v>17.27</v>
      </c>
      <c r="S263" s="94"/>
      <c r="T263" s="93">
        <f>T267+T271+T275</f>
        <v>22.550999999999998</v>
      </c>
      <c r="U263" s="94"/>
      <c r="V263" s="93">
        <f>V267+V271+V275</f>
        <v>28.709</v>
      </c>
      <c r="W263" s="94"/>
      <c r="X263" s="33">
        <f>V263</f>
        <v>28.709</v>
      </c>
      <c r="Y263" s="28">
        <f>X263/X264*100</f>
        <v>106.32962962962962</v>
      </c>
    </row>
    <row r="264" spans="1:25" ht="12" customHeight="1">
      <c r="A264" s="117"/>
      <c r="B264" s="136"/>
      <c r="C264" s="120"/>
      <c r="D264" s="120"/>
      <c r="E264" s="26" t="s">
        <v>3</v>
      </c>
      <c r="F264" s="91" t="s">
        <v>2</v>
      </c>
      <c r="G264" s="91"/>
      <c r="H264" s="91" t="s">
        <v>2</v>
      </c>
      <c r="I264" s="91"/>
      <c r="J264" s="91" t="s">
        <v>2</v>
      </c>
      <c r="K264" s="91"/>
      <c r="L264" s="91">
        <v>5</v>
      </c>
      <c r="M264" s="91"/>
      <c r="N264" s="91" t="s">
        <v>2</v>
      </c>
      <c r="O264" s="91"/>
      <c r="P264" s="91" t="s">
        <v>2</v>
      </c>
      <c r="Q264" s="91"/>
      <c r="R264" s="91">
        <v>18</v>
      </c>
      <c r="S264" s="91"/>
      <c r="T264" s="91" t="s">
        <v>2</v>
      </c>
      <c r="U264" s="91"/>
      <c r="V264" s="91">
        <v>27</v>
      </c>
      <c r="W264" s="91"/>
      <c r="X264" s="29">
        <f>V264</f>
        <v>27</v>
      </c>
      <c r="Y264" s="30" t="s">
        <v>2</v>
      </c>
    </row>
    <row r="265" spans="1:25" ht="12" customHeight="1">
      <c r="A265" s="117"/>
      <c r="B265" s="136"/>
      <c r="C265" s="120"/>
      <c r="D265" s="120"/>
      <c r="E265" s="26" t="s">
        <v>1</v>
      </c>
      <c r="F265" s="95">
        <v>0</v>
      </c>
      <c r="G265" s="97"/>
      <c r="H265" s="97"/>
      <c r="I265" s="97"/>
      <c r="J265" s="97"/>
      <c r="K265" s="97"/>
      <c r="L265" s="97"/>
      <c r="M265" s="97"/>
      <c r="N265" s="97"/>
      <c r="O265" s="97"/>
      <c r="P265" s="97"/>
      <c r="Q265" s="97"/>
      <c r="R265" s="97"/>
      <c r="S265" s="97"/>
      <c r="T265" s="97"/>
      <c r="U265" s="97"/>
      <c r="V265" s="97"/>
      <c r="W265" s="97"/>
      <c r="X265" s="97"/>
      <c r="Y265" s="98"/>
    </row>
    <row r="266" spans="1:25" ht="12" customHeight="1">
      <c r="A266" s="118"/>
      <c r="B266" s="137"/>
      <c r="C266" s="121"/>
      <c r="D266" s="121"/>
      <c r="E266" s="26" t="s">
        <v>0</v>
      </c>
      <c r="F266" s="91">
        <v>0</v>
      </c>
      <c r="G266" s="91"/>
      <c r="H266" s="91">
        <v>0</v>
      </c>
      <c r="I266" s="91"/>
      <c r="J266" s="92">
        <f>J270+J274+J278</f>
        <v>0.32700000000000001</v>
      </c>
      <c r="K266" s="92"/>
      <c r="L266" s="92">
        <f>L270+L274+L278</f>
        <v>4.7590000000000003</v>
      </c>
      <c r="M266" s="92"/>
      <c r="N266" s="92">
        <f>N270+N274+N278</f>
        <v>13.91</v>
      </c>
      <c r="O266" s="92"/>
      <c r="P266" s="92">
        <f>P270+P274+P278</f>
        <v>18.716999999999999</v>
      </c>
      <c r="Q266" s="92"/>
      <c r="R266" s="92">
        <f>R270+R274+R278</f>
        <v>22.021999999999998</v>
      </c>
      <c r="S266" s="92"/>
      <c r="T266" s="92">
        <f>T270+T274+T278</f>
        <v>28.635999999999999</v>
      </c>
      <c r="U266" s="92"/>
      <c r="V266" s="92">
        <f>V270+V274+V278</f>
        <v>28.635999999999999</v>
      </c>
      <c r="W266" s="92"/>
      <c r="X266" s="33">
        <f>V266</f>
        <v>28.635999999999999</v>
      </c>
      <c r="Y266" s="28">
        <f>X266/X264*100</f>
        <v>106.05925925925925</v>
      </c>
    </row>
    <row r="267" spans="1:25" ht="12" customHeight="1">
      <c r="A267" s="126" t="s">
        <v>96</v>
      </c>
      <c r="B267" s="126" t="s">
        <v>65</v>
      </c>
      <c r="C267" s="129" t="s">
        <v>97</v>
      </c>
      <c r="D267" s="129" t="s">
        <v>63</v>
      </c>
      <c r="E267" s="26" t="s">
        <v>4</v>
      </c>
      <c r="F267" s="87">
        <v>0</v>
      </c>
      <c r="G267" s="88"/>
      <c r="H267" s="87">
        <v>0</v>
      </c>
      <c r="I267" s="88"/>
      <c r="J267" s="87">
        <v>0</v>
      </c>
      <c r="K267" s="88"/>
      <c r="L267" s="87">
        <v>0</v>
      </c>
      <c r="M267" s="88"/>
      <c r="N267" s="99">
        <v>3.181</v>
      </c>
      <c r="O267" s="100"/>
      <c r="P267" s="99">
        <v>5.6349999999999998</v>
      </c>
      <c r="Q267" s="100"/>
      <c r="R267" s="99">
        <v>5.6349999999999998</v>
      </c>
      <c r="S267" s="100"/>
      <c r="T267" s="99">
        <v>7.1550000000000002</v>
      </c>
      <c r="U267" s="100"/>
      <c r="V267" s="99">
        <v>8.8670000000000009</v>
      </c>
      <c r="W267" s="100"/>
      <c r="X267" s="33">
        <f>V267</f>
        <v>8.8670000000000009</v>
      </c>
      <c r="Y267" s="28">
        <f>X267/X268*100</f>
        <v>110.83750000000001</v>
      </c>
    </row>
    <row r="268" spans="1:25" ht="12" customHeight="1">
      <c r="A268" s="127"/>
      <c r="B268" s="127"/>
      <c r="C268" s="130"/>
      <c r="D268" s="130"/>
      <c r="E268" s="26" t="s">
        <v>3</v>
      </c>
      <c r="F268" s="52" t="s">
        <v>2</v>
      </c>
      <c r="G268" s="52"/>
      <c r="H268" s="52" t="s">
        <v>2</v>
      </c>
      <c r="I268" s="52"/>
      <c r="J268" s="52" t="s">
        <v>2</v>
      </c>
      <c r="K268" s="52"/>
      <c r="L268" s="52">
        <v>3</v>
      </c>
      <c r="M268" s="52"/>
      <c r="N268" s="52" t="s">
        <v>2</v>
      </c>
      <c r="O268" s="52"/>
      <c r="P268" s="52" t="s">
        <v>2</v>
      </c>
      <c r="Q268" s="52"/>
      <c r="R268" s="52">
        <v>5</v>
      </c>
      <c r="S268" s="52"/>
      <c r="T268" s="52" t="s">
        <v>2</v>
      </c>
      <c r="U268" s="52"/>
      <c r="V268" s="52">
        <v>8</v>
      </c>
      <c r="W268" s="52"/>
      <c r="X268" s="33">
        <f>V268</f>
        <v>8</v>
      </c>
      <c r="Y268" s="30" t="s">
        <v>2</v>
      </c>
    </row>
    <row r="269" spans="1:25" ht="12" customHeight="1">
      <c r="A269" s="127"/>
      <c r="B269" s="127"/>
      <c r="C269" s="130"/>
      <c r="D269" s="130"/>
      <c r="E269" s="26" t="s">
        <v>1</v>
      </c>
      <c r="F269" s="87">
        <v>0</v>
      </c>
      <c r="G269" s="89"/>
      <c r="H269" s="89"/>
      <c r="I269" s="89"/>
      <c r="J269" s="89"/>
      <c r="K269" s="89"/>
      <c r="L269" s="89"/>
      <c r="M269" s="89"/>
      <c r="N269" s="89"/>
      <c r="O269" s="89"/>
      <c r="P269" s="89"/>
      <c r="Q269" s="89"/>
      <c r="R269" s="89"/>
      <c r="S269" s="89"/>
      <c r="T269" s="89"/>
      <c r="U269" s="89"/>
      <c r="V269" s="89"/>
      <c r="W269" s="89"/>
      <c r="X269" s="89"/>
      <c r="Y269" s="90"/>
    </row>
    <row r="270" spans="1:25" ht="12" customHeight="1">
      <c r="A270" s="128"/>
      <c r="B270" s="128"/>
      <c r="C270" s="131"/>
      <c r="D270" s="131"/>
      <c r="E270" s="26" t="s">
        <v>0</v>
      </c>
      <c r="F270" s="52">
        <v>0</v>
      </c>
      <c r="G270" s="52"/>
      <c r="H270" s="52">
        <v>0</v>
      </c>
      <c r="I270" s="52"/>
      <c r="J270" s="83">
        <v>0.32700000000000001</v>
      </c>
      <c r="K270" s="83"/>
      <c r="L270" s="83">
        <v>3.508</v>
      </c>
      <c r="M270" s="83"/>
      <c r="N270" s="83">
        <v>7.0819999999999999</v>
      </c>
      <c r="O270" s="83"/>
      <c r="P270" s="83">
        <v>7.0819999999999999</v>
      </c>
      <c r="Q270" s="83"/>
      <c r="R270" s="83">
        <v>7.0819999999999999</v>
      </c>
      <c r="S270" s="83"/>
      <c r="T270" s="83">
        <v>8.7940000000000005</v>
      </c>
      <c r="U270" s="83"/>
      <c r="V270" s="83">
        <v>8.7940000000000005</v>
      </c>
      <c r="W270" s="83"/>
      <c r="X270" s="33">
        <f>V270</f>
        <v>8.7940000000000005</v>
      </c>
      <c r="Y270" s="28">
        <f>X270/X268*100</f>
        <v>109.92500000000001</v>
      </c>
    </row>
    <row r="271" spans="1:25" ht="12" customHeight="1">
      <c r="A271" s="126" t="s">
        <v>98</v>
      </c>
      <c r="B271" s="126" t="s">
        <v>67</v>
      </c>
      <c r="C271" s="129" t="s">
        <v>99</v>
      </c>
      <c r="D271" s="129" t="s">
        <v>63</v>
      </c>
      <c r="E271" s="26" t="s">
        <v>4</v>
      </c>
      <c r="F271" s="87">
        <v>0</v>
      </c>
      <c r="G271" s="88"/>
      <c r="H271" s="87">
        <v>0</v>
      </c>
      <c r="I271" s="88"/>
      <c r="J271" s="87">
        <v>0</v>
      </c>
      <c r="K271" s="88"/>
      <c r="L271" s="87">
        <v>0</v>
      </c>
      <c r="M271" s="88"/>
      <c r="N271" s="87">
        <v>0</v>
      </c>
      <c r="O271" s="88"/>
      <c r="P271" s="99">
        <v>2.077</v>
      </c>
      <c r="Q271" s="100"/>
      <c r="R271" s="99">
        <v>2.077</v>
      </c>
      <c r="S271" s="100"/>
      <c r="T271" s="99">
        <v>5.3819999999999997</v>
      </c>
      <c r="U271" s="100"/>
      <c r="V271" s="99">
        <v>7.02</v>
      </c>
      <c r="W271" s="100"/>
      <c r="X271" s="33">
        <f>V271</f>
        <v>7.02</v>
      </c>
      <c r="Y271" s="28">
        <f>X271/X272*100</f>
        <v>87.75</v>
      </c>
    </row>
    <row r="272" spans="1:25" ht="12" customHeight="1">
      <c r="A272" s="127"/>
      <c r="B272" s="127"/>
      <c r="C272" s="130"/>
      <c r="D272" s="130"/>
      <c r="E272" s="26" t="s">
        <v>3</v>
      </c>
      <c r="F272" s="52" t="s">
        <v>2</v>
      </c>
      <c r="G272" s="52"/>
      <c r="H272" s="52" t="s">
        <v>2</v>
      </c>
      <c r="I272" s="52"/>
      <c r="J272" s="52" t="s">
        <v>2</v>
      </c>
      <c r="K272" s="52"/>
      <c r="L272" s="52">
        <v>2</v>
      </c>
      <c r="M272" s="52"/>
      <c r="N272" s="52" t="s">
        <v>2</v>
      </c>
      <c r="O272" s="52"/>
      <c r="P272" s="52" t="s">
        <v>2</v>
      </c>
      <c r="Q272" s="52"/>
      <c r="R272" s="52">
        <v>7</v>
      </c>
      <c r="S272" s="52"/>
      <c r="T272" s="52" t="s">
        <v>2</v>
      </c>
      <c r="U272" s="52"/>
      <c r="V272" s="52">
        <v>8</v>
      </c>
      <c r="W272" s="52"/>
      <c r="X272" s="33">
        <f>V272</f>
        <v>8</v>
      </c>
      <c r="Y272" s="30" t="s">
        <v>2</v>
      </c>
    </row>
    <row r="273" spans="1:26" ht="12" customHeight="1">
      <c r="A273" s="127"/>
      <c r="B273" s="127"/>
      <c r="C273" s="130"/>
      <c r="D273" s="130"/>
      <c r="E273" s="26" t="s">
        <v>1</v>
      </c>
      <c r="F273" s="106">
        <v>0</v>
      </c>
      <c r="G273" s="89"/>
      <c r="H273" s="89"/>
      <c r="I273" s="89"/>
      <c r="J273" s="89"/>
      <c r="K273" s="89"/>
      <c r="L273" s="89"/>
      <c r="M273" s="89"/>
      <c r="N273" s="89"/>
      <c r="O273" s="89"/>
      <c r="P273" s="89"/>
      <c r="Q273" s="89"/>
      <c r="R273" s="89"/>
      <c r="S273" s="89"/>
      <c r="T273" s="89"/>
      <c r="U273" s="89"/>
      <c r="V273" s="89"/>
      <c r="W273" s="89"/>
      <c r="X273" s="89"/>
      <c r="Y273" s="90"/>
    </row>
    <row r="274" spans="1:26" ht="12" customHeight="1">
      <c r="A274" s="128"/>
      <c r="B274" s="128"/>
      <c r="C274" s="131"/>
      <c r="D274" s="131"/>
      <c r="E274" s="26" t="s">
        <v>0</v>
      </c>
      <c r="F274" s="52">
        <v>0</v>
      </c>
      <c r="G274" s="52"/>
      <c r="H274" s="52">
        <v>0</v>
      </c>
      <c r="I274" s="52"/>
      <c r="J274" s="52">
        <v>0</v>
      </c>
      <c r="K274" s="52"/>
      <c r="L274" s="52">
        <f>L195</f>
        <v>0</v>
      </c>
      <c r="M274" s="52"/>
      <c r="N274" s="83">
        <v>2.077</v>
      </c>
      <c r="O274" s="83"/>
      <c r="P274" s="83">
        <v>2.077</v>
      </c>
      <c r="Q274" s="83"/>
      <c r="R274" s="83">
        <v>5.3819999999999997</v>
      </c>
      <c r="S274" s="83"/>
      <c r="T274" s="83">
        <v>7.02</v>
      </c>
      <c r="U274" s="83"/>
      <c r="V274" s="83">
        <v>7.02</v>
      </c>
      <c r="W274" s="83"/>
      <c r="X274" s="33">
        <f>V274</f>
        <v>7.02</v>
      </c>
      <c r="Y274" s="28">
        <f>X274/X272*100</f>
        <v>87.75</v>
      </c>
    </row>
    <row r="275" spans="1:26" ht="12" customHeight="1">
      <c r="A275" s="126" t="s">
        <v>100</v>
      </c>
      <c r="B275" s="126" t="s">
        <v>70</v>
      </c>
      <c r="C275" s="129" t="s">
        <v>101</v>
      </c>
      <c r="D275" s="129" t="s">
        <v>63</v>
      </c>
      <c r="E275" s="26" t="s">
        <v>4</v>
      </c>
      <c r="F275" s="87">
        <v>0</v>
      </c>
      <c r="G275" s="88"/>
      <c r="H275" s="87">
        <v>0</v>
      </c>
      <c r="I275" s="88"/>
      <c r="J275" s="87">
        <v>0</v>
      </c>
      <c r="K275" s="88"/>
      <c r="L275" s="87">
        <v>0</v>
      </c>
      <c r="M275" s="88"/>
      <c r="N275" s="103">
        <v>1.2509999999999999</v>
      </c>
      <c r="O275" s="104"/>
      <c r="P275" s="103">
        <v>4.7510000000000003</v>
      </c>
      <c r="Q275" s="104"/>
      <c r="R275" s="99">
        <v>9.5579999999999998</v>
      </c>
      <c r="S275" s="100"/>
      <c r="T275" s="99">
        <v>10.013999999999999</v>
      </c>
      <c r="U275" s="100"/>
      <c r="V275" s="99">
        <v>12.821999999999999</v>
      </c>
      <c r="W275" s="100"/>
      <c r="X275" s="33">
        <f>V275</f>
        <v>12.821999999999999</v>
      </c>
      <c r="Y275" s="28">
        <f>X275/X276*100</f>
        <v>116.56363636363636</v>
      </c>
    </row>
    <row r="276" spans="1:26" ht="12" customHeight="1">
      <c r="A276" s="127"/>
      <c r="B276" s="127"/>
      <c r="C276" s="130"/>
      <c r="D276" s="130"/>
      <c r="E276" s="26" t="s">
        <v>3</v>
      </c>
      <c r="F276" s="52" t="s">
        <v>2</v>
      </c>
      <c r="G276" s="52"/>
      <c r="H276" s="52" t="s">
        <v>2</v>
      </c>
      <c r="I276" s="52"/>
      <c r="J276" s="52" t="s">
        <v>2</v>
      </c>
      <c r="K276" s="52"/>
      <c r="L276" s="52">
        <v>0</v>
      </c>
      <c r="M276" s="52"/>
      <c r="N276" s="52" t="s">
        <v>2</v>
      </c>
      <c r="O276" s="52"/>
      <c r="P276" s="52" t="s">
        <v>2</v>
      </c>
      <c r="Q276" s="52"/>
      <c r="R276" s="52">
        <v>6</v>
      </c>
      <c r="S276" s="52"/>
      <c r="T276" s="52" t="s">
        <v>2</v>
      </c>
      <c r="U276" s="52"/>
      <c r="V276" s="52">
        <v>11</v>
      </c>
      <c r="W276" s="52"/>
      <c r="X276" s="33">
        <f>V276</f>
        <v>11</v>
      </c>
      <c r="Y276" s="30" t="s">
        <v>2</v>
      </c>
    </row>
    <row r="277" spans="1:26" ht="12" customHeight="1">
      <c r="A277" s="127"/>
      <c r="B277" s="127"/>
      <c r="C277" s="130"/>
      <c r="D277" s="130"/>
      <c r="E277" s="26" t="s">
        <v>1</v>
      </c>
      <c r="F277" s="87">
        <v>0</v>
      </c>
      <c r="G277" s="89"/>
      <c r="H277" s="89"/>
      <c r="I277" s="89"/>
      <c r="J277" s="89"/>
      <c r="K277" s="89"/>
      <c r="L277" s="89"/>
      <c r="M277" s="89"/>
      <c r="N277" s="89"/>
      <c r="O277" s="89"/>
      <c r="P277" s="89"/>
      <c r="Q277" s="89"/>
      <c r="R277" s="89"/>
      <c r="S277" s="89"/>
      <c r="T277" s="89"/>
      <c r="U277" s="89"/>
      <c r="V277" s="89"/>
      <c r="W277" s="89"/>
      <c r="X277" s="89"/>
      <c r="Y277" s="90"/>
    </row>
    <row r="278" spans="1:26" ht="12" customHeight="1">
      <c r="A278" s="128"/>
      <c r="B278" s="128"/>
      <c r="C278" s="131"/>
      <c r="D278" s="131"/>
      <c r="E278" s="26" t="s">
        <v>0</v>
      </c>
      <c r="F278" s="52">
        <v>0</v>
      </c>
      <c r="G278" s="52"/>
      <c r="H278" s="52">
        <v>0</v>
      </c>
      <c r="I278" s="52"/>
      <c r="J278" s="52">
        <v>0</v>
      </c>
      <c r="K278" s="52"/>
      <c r="L278" s="83">
        <v>1.2509999999999999</v>
      </c>
      <c r="M278" s="83"/>
      <c r="N278" s="83">
        <v>4.7510000000000003</v>
      </c>
      <c r="O278" s="83"/>
      <c r="P278" s="83">
        <v>9.5579999999999998</v>
      </c>
      <c r="Q278" s="83"/>
      <c r="R278" s="83">
        <v>9.5579999999999998</v>
      </c>
      <c r="S278" s="83"/>
      <c r="T278" s="83">
        <v>12.821999999999999</v>
      </c>
      <c r="U278" s="83"/>
      <c r="V278" s="83">
        <v>12.821999999999999</v>
      </c>
      <c r="W278" s="83"/>
      <c r="X278" s="33">
        <f>V278</f>
        <v>12.821999999999999</v>
      </c>
      <c r="Y278" s="28">
        <f>X278/X276*100</f>
        <v>116.56363636363636</v>
      </c>
    </row>
    <row r="279" spans="1:26" ht="12" customHeight="1">
      <c r="A279" s="116">
        <v>41</v>
      </c>
      <c r="B279" s="135" t="s">
        <v>2</v>
      </c>
      <c r="C279" s="119" t="s">
        <v>222</v>
      </c>
      <c r="D279" s="119" t="s">
        <v>63</v>
      </c>
      <c r="E279" s="26" t="s">
        <v>4</v>
      </c>
      <c r="F279" s="95">
        <f>F283+F287+F291</f>
        <v>0</v>
      </c>
      <c r="G279" s="96"/>
      <c r="H279" s="95">
        <f>H283+H287+H291</f>
        <v>0</v>
      </c>
      <c r="I279" s="96"/>
      <c r="J279" s="95">
        <f>J283+J287+J291</f>
        <v>0</v>
      </c>
      <c r="K279" s="96"/>
      <c r="L279" s="107">
        <f>L283+L287+L291</f>
        <v>10.923999999999999</v>
      </c>
      <c r="M279" s="108"/>
      <c r="N279" s="107">
        <f>N283+N287+N291</f>
        <v>78.385000000000005</v>
      </c>
      <c r="O279" s="108"/>
      <c r="P279" s="107">
        <f>P283+P287+P291</f>
        <v>166.31899999999999</v>
      </c>
      <c r="Q279" s="108"/>
      <c r="R279" s="107">
        <f>R283+R287+R291</f>
        <v>282.99099999999999</v>
      </c>
      <c r="S279" s="108"/>
      <c r="T279" s="107">
        <f>T283+T287+T291</f>
        <v>312.24199999999996</v>
      </c>
      <c r="U279" s="108"/>
      <c r="V279" s="107">
        <f>V283+V287+V291</f>
        <v>380.83299999999997</v>
      </c>
      <c r="W279" s="108"/>
      <c r="X279" s="33">
        <f>V279</f>
        <v>380.83299999999997</v>
      </c>
      <c r="Y279" s="28">
        <f>X279/X280*100</f>
        <v>244.12371794871794</v>
      </c>
      <c r="Z279" s="36"/>
    </row>
    <row r="280" spans="1:26" ht="12" customHeight="1">
      <c r="A280" s="117"/>
      <c r="B280" s="136"/>
      <c r="C280" s="120"/>
      <c r="D280" s="120"/>
      <c r="E280" s="26" t="s">
        <v>3</v>
      </c>
      <c r="F280" s="91" t="s">
        <v>2</v>
      </c>
      <c r="G280" s="91"/>
      <c r="H280" s="91" t="s">
        <v>2</v>
      </c>
      <c r="I280" s="91"/>
      <c r="J280" s="91" t="s">
        <v>2</v>
      </c>
      <c r="K280" s="91"/>
      <c r="L280" s="91">
        <v>24</v>
      </c>
      <c r="M280" s="91"/>
      <c r="N280" s="91" t="s">
        <v>2</v>
      </c>
      <c r="O280" s="91"/>
      <c r="P280" s="91" t="s">
        <v>2</v>
      </c>
      <c r="Q280" s="91"/>
      <c r="R280" s="91">
        <v>100</v>
      </c>
      <c r="S280" s="91"/>
      <c r="T280" s="91" t="s">
        <v>2</v>
      </c>
      <c r="U280" s="91"/>
      <c r="V280" s="91">
        <v>156</v>
      </c>
      <c r="W280" s="91"/>
      <c r="X280" s="33">
        <f>V280</f>
        <v>156</v>
      </c>
      <c r="Y280" s="30" t="s">
        <v>2</v>
      </c>
    </row>
    <row r="281" spans="1:26" ht="12" customHeight="1">
      <c r="A281" s="117"/>
      <c r="B281" s="136"/>
      <c r="C281" s="120"/>
      <c r="D281" s="120"/>
      <c r="E281" s="26" t="s">
        <v>1</v>
      </c>
      <c r="F281" s="95">
        <v>0</v>
      </c>
      <c r="G281" s="97"/>
      <c r="H281" s="97"/>
      <c r="I281" s="97"/>
      <c r="J281" s="97"/>
      <c r="K281" s="97"/>
      <c r="L281" s="97"/>
      <c r="M281" s="97"/>
      <c r="N281" s="97"/>
      <c r="O281" s="97"/>
      <c r="P281" s="97"/>
      <c r="Q281" s="97"/>
      <c r="R281" s="97"/>
      <c r="S281" s="97"/>
      <c r="T281" s="97"/>
      <c r="U281" s="97"/>
      <c r="V281" s="97"/>
      <c r="W281" s="97"/>
      <c r="X281" s="97"/>
      <c r="Y281" s="98"/>
    </row>
    <row r="282" spans="1:26" ht="12" customHeight="1">
      <c r="A282" s="118"/>
      <c r="B282" s="137"/>
      <c r="C282" s="121"/>
      <c r="D282" s="121"/>
      <c r="E282" s="26" t="s">
        <v>0</v>
      </c>
      <c r="F282" s="91">
        <v>0</v>
      </c>
      <c r="G282" s="91"/>
      <c r="H282" s="91">
        <v>0</v>
      </c>
      <c r="I282" s="91"/>
      <c r="J282" s="92">
        <f>J286+J290+J294</f>
        <v>3.5939999999999999</v>
      </c>
      <c r="K282" s="92"/>
      <c r="L282" s="92">
        <f>L286+L290+L294</f>
        <v>68.789000000000001</v>
      </c>
      <c r="M282" s="92"/>
      <c r="N282" s="92">
        <f>N286+N290+N294</f>
        <v>180.59899999999999</v>
      </c>
      <c r="O282" s="92"/>
      <c r="P282" s="93">
        <f>P286+P290+P294</f>
        <v>301.52100000000002</v>
      </c>
      <c r="Q282" s="94"/>
      <c r="R282" s="93">
        <f>R286+R290+R294</f>
        <v>313.56700000000001</v>
      </c>
      <c r="S282" s="94"/>
      <c r="T282" s="93">
        <f>T286+T290+T294</f>
        <v>338.84199999999998</v>
      </c>
      <c r="U282" s="94"/>
      <c r="V282" s="93">
        <f>V286+V290+V294</f>
        <v>380.83299999999997</v>
      </c>
      <c r="W282" s="94"/>
      <c r="X282" s="33">
        <f>V282</f>
        <v>380.83299999999997</v>
      </c>
      <c r="Y282" s="28">
        <f>X282/X280*100</f>
        <v>244.12371794871794</v>
      </c>
    </row>
    <row r="283" spans="1:26" ht="12" customHeight="1">
      <c r="A283" s="126" t="s">
        <v>102</v>
      </c>
      <c r="B283" s="126" t="s">
        <v>73</v>
      </c>
      <c r="C283" s="129" t="s">
        <v>103</v>
      </c>
      <c r="D283" s="129" t="s">
        <v>63</v>
      </c>
      <c r="E283" s="26" t="s">
        <v>4</v>
      </c>
      <c r="F283" s="87">
        <v>0</v>
      </c>
      <c r="G283" s="88"/>
      <c r="H283" s="87">
        <v>0</v>
      </c>
      <c r="I283" s="88"/>
      <c r="J283" s="87">
        <v>0</v>
      </c>
      <c r="K283" s="88"/>
      <c r="L283" s="103">
        <v>9.5649999999999995</v>
      </c>
      <c r="M283" s="104"/>
      <c r="N283" s="103">
        <v>28.768000000000001</v>
      </c>
      <c r="O283" s="104"/>
      <c r="P283" s="103">
        <v>42.545000000000002</v>
      </c>
      <c r="Q283" s="104"/>
      <c r="R283" s="99">
        <v>51.456000000000003</v>
      </c>
      <c r="S283" s="100"/>
      <c r="T283" s="99">
        <v>51.456000000000003</v>
      </c>
      <c r="U283" s="100"/>
      <c r="V283" s="99">
        <v>53.722000000000001</v>
      </c>
      <c r="W283" s="100"/>
      <c r="X283" s="33">
        <f>V283</f>
        <v>53.722000000000001</v>
      </c>
      <c r="Y283" s="28">
        <f>X283/X284*100</f>
        <v>179.07333333333332</v>
      </c>
    </row>
    <row r="284" spans="1:26" ht="12" customHeight="1">
      <c r="A284" s="127"/>
      <c r="B284" s="127"/>
      <c r="C284" s="130"/>
      <c r="D284" s="130"/>
      <c r="E284" s="26" t="s">
        <v>3</v>
      </c>
      <c r="F284" s="52" t="s">
        <v>2</v>
      </c>
      <c r="G284" s="52"/>
      <c r="H284" s="52" t="s">
        <v>2</v>
      </c>
      <c r="I284" s="52"/>
      <c r="J284" s="52" t="s">
        <v>2</v>
      </c>
      <c r="K284" s="52"/>
      <c r="L284" s="52">
        <v>4</v>
      </c>
      <c r="M284" s="52"/>
      <c r="N284" s="52" t="s">
        <v>2</v>
      </c>
      <c r="O284" s="52"/>
      <c r="P284" s="52" t="s">
        <v>2</v>
      </c>
      <c r="Q284" s="52"/>
      <c r="R284" s="52">
        <v>20</v>
      </c>
      <c r="S284" s="52"/>
      <c r="T284" s="52" t="s">
        <v>2</v>
      </c>
      <c r="U284" s="52"/>
      <c r="V284" s="52">
        <v>30</v>
      </c>
      <c r="W284" s="52"/>
      <c r="X284" s="33">
        <f>V284</f>
        <v>30</v>
      </c>
      <c r="Y284" s="30" t="s">
        <v>2</v>
      </c>
    </row>
    <row r="285" spans="1:26" ht="12" customHeight="1">
      <c r="A285" s="127"/>
      <c r="B285" s="127"/>
      <c r="C285" s="130"/>
      <c r="D285" s="130"/>
      <c r="E285" s="26" t="s">
        <v>1</v>
      </c>
      <c r="F285" s="106">
        <v>0</v>
      </c>
      <c r="G285" s="89"/>
      <c r="H285" s="89"/>
      <c r="I285" s="89"/>
      <c r="J285" s="89"/>
      <c r="K285" s="89"/>
      <c r="L285" s="89"/>
      <c r="M285" s="89"/>
      <c r="N285" s="89"/>
      <c r="O285" s="89"/>
      <c r="P285" s="89"/>
      <c r="Q285" s="89"/>
      <c r="R285" s="89"/>
      <c r="S285" s="89"/>
      <c r="T285" s="89"/>
      <c r="U285" s="89"/>
      <c r="V285" s="89"/>
      <c r="W285" s="89"/>
      <c r="X285" s="89"/>
      <c r="Y285" s="90"/>
    </row>
    <row r="286" spans="1:26" ht="12" customHeight="1">
      <c r="A286" s="128"/>
      <c r="B286" s="128"/>
      <c r="C286" s="131"/>
      <c r="D286" s="131"/>
      <c r="E286" s="26" t="s">
        <v>0</v>
      </c>
      <c r="F286" s="52">
        <v>0</v>
      </c>
      <c r="G286" s="52"/>
      <c r="H286" s="52">
        <v>0</v>
      </c>
      <c r="I286" s="52"/>
      <c r="J286" s="83">
        <v>2.2349999999999999</v>
      </c>
      <c r="K286" s="83"/>
      <c r="L286" s="105">
        <v>27.571999999999999</v>
      </c>
      <c r="M286" s="105"/>
      <c r="N286" s="105">
        <v>42.823</v>
      </c>
      <c r="O286" s="105"/>
      <c r="P286" s="105">
        <v>51.456000000000003</v>
      </c>
      <c r="Q286" s="105"/>
      <c r="R286" s="105">
        <v>52.116</v>
      </c>
      <c r="S286" s="105"/>
      <c r="T286" s="105">
        <v>53.506999999999998</v>
      </c>
      <c r="U286" s="105"/>
      <c r="V286" s="105">
        <v>53.722000000000001</v>
      </c>
      <c r="W286" s="105"/>
      <c r="X286" s="35">
        <f>V286</f>
        <v>53.722000000000001</v>
      </c>
      <c r="Y286" s="28">
        <f>X286/X284*100</f>
        <v>179.07333333333332</v>
      </c>
    </row>
    <row r="287" spans="1:26" ht="12" customHeight="1">
      <c r="A287" s="126" t="s">
        <v>104</v>
      </c>
      <c r="B287" s="126" t="s">
        <v>76</v>
      </c>
      <c r="C287" s="129" t="s">
        <v>77</v>
      </c>
      <c r="D287" s="129" t="s">
        <v>63</v>
      </c>
      <c r="E287" s="26" t="s">
        <v>4</v>
      </c>
      <c r="F287" s="87">
        <v>0</v>
      </c>
      <c r="G287" s="88"/>
      <c r="H287" s="87">
        <v>0</v>
      </c>
      <c r="I287" s="88"/>
      <c r="J287" s="87">
        <v>0</v>
      </c>
      <c r="K287" s="88"/>
      <c r="L287" s="103">
        <v>1.359</v>
      </c>
      <c r="M287" s="104"/>
      <c r="N287" s="103">
        <v>39.917000000000002</v>
      </c>
      <c r="O287" s="104"/>
      <c r="P287" s="103">
        <v>86.489000000000004</v>
      </c>
      <c r="Q287" s="104"/>
      <c r="R287" s="99">
        <v>97.441000000000003</v>
      </c>
      <c r="S287" s="100"/>
      <c r="T287" s="99">
        <v>106.70399999999999</v>
      </c>
      <c r="U287" s="100"/>
      <c r="V287" s="99">
        <v>111.702</v>
      </c>
      <c r="W287" s="100"/>
      <c r="X287" s="35">
        <f>V287</f>
        <v>111.702</v>
      </c>
      <c r="Y287" s="28">
        <f>X287/X288*100</f>
        <v>242.83043478260868</v>
      </c>
    </row>
    <row r="288" spans="1:26" ht="12" customHeight="1">
      <c r="A288" s="127"/>
      <c r="B288" s="127"/>
      <c r="C288" s="130"/>
      <c r="D288" s="130"/>
      <c r="E288" s="26" t="s">
        <v>3</v>
      </c>
      <c r="F288" s="52" t="s">
        <v>2</v>
      </c>
      <c r="G288" s="52"/>
      <c r="H288" s="52" t="s">
        <v>2</v>
      </c>
      <c r="I288" s="52"/>
      <c r="J288" s="52" t="s">
        <v>2</v>
      </c>
      <c r="K288" s="52"/>
      <c r="L288" s="52">
        <v>10</v>
      </c>
      <c r="M288" s="52"/>
      <c r="N288" s="52" t="s">
        <v>2</v>
      </c>
      <c r="O288" s="52"/>
      <c r="P288" s="52" t="s">
        <v>2</v>
      </c>
      <c r="Q288" s="52"/>
      <c r="R288" s="52">
        <v>30</v>
      </c>
      <c r="S288" s="52"/>
      <c r="T288" s="52" t="s">
        <v>2</v>
      </c>
      <c r="U288" s="52"/>
      <c r="V288" s="52">
        <v>46</v>
      </c>
      <c r="W288" s="52"/>
      <c r="X288" s="35">
        <f>V288</f>
        <v>46</v>
      </c>
      <c r="Y288" s="30" t="s">
        <v>2</v>
      </c>
    </row>
    <row r="289" spans="1:25" ht="12" customHeight="1">
      <c r="A289" s="127"/>
      <c r="B289" s="127"/>
      <c r="C289" s="130"/>
      <c r="D289" s="130"/>
      <c r="E289" s="26" t="s">
        <v>1</v>
      </c>
      <c r="F289" s="87">
        <v>0</v>
      </c>
      <c r="G289" s="89"/>
      <c r="H289" s="89"/>
      <c r="I289" s="89"/>
      <c r="J289" s="89"/>
      <c r="K289" s="89"/>
      <c r="L289" s="89"/>
      <c r="M289" s="89"/>
      <c r="N289" s="89"/>
      <c r="O289" s="89"/>
      <c r="P289" s="89"/>
      <c r="Q289" s="89"/>
      <c r="R289" s="89"/>
      <c r="S289" s="89"/>
      <c r="T289" s="89"/>
      <c r="U289" s="89"/>
      <c r="V289" s="89"/>
      <c r="W289" s="89"/>
      <c r="X289" s="89"/>
      <c r="Y289" s="90"/>
    </row>
    <row r="290" spans="1:25" ht="12" customHeight="1">
      <c r="A290" s="128"/>
      <c r="B290" s="128"/>
      <c r="C290" s="131"/>
      <c r="D290" s="131"/>
      <c r="E290" s="26" t="s">
        <v>0</v>
      </c>
      <c r="F290" s="52">
        <v>0</v>
      </c>
      <c r="G290" s="52"/>
      <c r="H290" s="52">
        <v>0</v>
      </c>
      <c r="I290" s="52"/>
      <c r="J290" s="83">
        <v>1.359</v>
      </c>
      <c r="K290" s="83"/>
      <c r="L290" s="105">
        <v>39.917000000000002</v>
      </c>
      <c r="M290" s="105"/>
      <c r="N290" s="105">
        <v>100.491</v>
      </c>
      <c r="O290" s="105"/>
      <c r="P290" s="105">
        <v>103.741</v>
      </c>
      <c r="Q290" s="105"/>
      <c r="R290" s="105">
        <v>107.369</v>
      </c>
      <c r="S290" s="105"/>
      <c r="T290" s="105">
        <v>109.154</v>
      </c>
      <c r="U290" s="105"/>
      <c r="V290" s="105">
        <v>111.702</v>
      </c>
      <c r="W290" s="105"/>
      <c r="X290" s="35">
        <f>V290</f>
        <v>111.702</v>
      </c>
      <c r="Y290" s="28">
        <f>X290/X288*100</f>
        <v>242.83043478260868</v>
      </c>
    </row>
    <row r="291" spans="1:25" ht="12" customHeight="1">
      <c r="A291" s="126" t="s">
        <v>105</v>
      </c>
      <c r="B291" s="126" t="s">
        <v>79</v>
      </c>
      <c r="C291" s="129" t="s">
        <v>71</v>
      </c>
      <c r="D291" s="129" t="s">
        <v>63</v>
      </c>
      <c r="E291" s="26" t="s">
        <v>4</v>
      </c>
      <c r="F291" s="87">
        <v>0</v>
      </c>
      <c r="G291" s="88"/>
      <c r="H291" s="87">
        <v>0</v>
      </c>
      <c r="I291" s="88"/>
      <c r="J291" s="87">
        <v>0</v>
      </c>
      <c r="K291" s="88"/>
      <c r="L291" s="87">
        <v>0</v>
      </c>
      <c r="M291" s="88"/>
      <c r="N291" s="103">
        <v>9.6999999999999993</v>
      </c>
      <c r="O291" s="104"/>
      <c r="P291" s="103">
        <v>37.284999999999997</v>
      </c>
      <c r="Q291" s="104"/>
      <c r="R291" s="99">
        <v>134.09399999999999</v>
      </c>
      <c r="S291" s="100"/>
      <c r="T291" s="99">
        <v>154.08199999999999</v>
      </c>
      <c r="U291" s="100"/>
      <c r="V291" s="99">
        <v>215.40899999999999</v>
      </c>
      <c r="W291" s="100"/>
      <c r="X291" s="35">
        <f>V291</f>
        <v>215.40899999999999</v>
      </c>
      <c r="Y291" s="28">
        <f>X291/X292*100</f>
        <v>269.26125000000002</v>
      </c>
    </row>
    <row r="292" spans="1:25" ht="12" customHeight="1">
      <c r="A292" s="127"/>
      <c r="B292" s="127"/>
      <c r="C292" s="130"/>
      <c r="D292" s="130"/>
      <c r="E292" s="26" t="s">
        <v>3</v>
      </c>
      <c r="F292" s="52" t="s">
        <v>2</v>
      </c>
      <c r="G292" s="52"/>
      <c r="H292" s="52" t="s">
        <v>2</v>
      </c>
      <c r="I292" s="52"/>
      <c r="J292" s="52" t="s">
        <v>2</v>
      </c>
      <c r="K292" s="52"/>
      <c r="L292" s="52">
        <v>10</v>
      </c>
      <c r="M292" s="52"/>
      <c r="N292" s="52" t="s">
        <v>2</v>
      </c>
      <c r="O292" s="52"/>
      <c r="P292" s="52" t="s">
        <v>2</v>
      </c>
      <c r="Q292" s="52"/>
      <c r="R292" s="52">
        <v>50</v>
      </c>
      <c r="S292" s="52"/>
      <c r="T292" s="52" t="s">
        <v>2</v>
      </c>
      <c r="U292" s="52"/>
      <c r="V292" s="52">
        <v>80</v>
      </c>
      <c r="W292" s="52"/>
      <c r="X292" s="35">
        <f>V292</f>
        <v>80</v>
      </c>
      <c r="Y292" s="30" t="s">
        <v>2</v>
      </c>
    </row>
    <row r="293" spans="1:25" ht="12" customHeight="1">
      <c r="A293" s="127"/>
      <c r="B293" s="127"/>
      <c r="C293" s="130"/>
      <c r="D293" s="130"/>
      <c r="E293" s="26" t="s">
        <v>1</v>
      </c>
      <c r="F293" s="87">
        <v>0</v>
      </c>
      <c r="G293" s="89"/>
      <c r="H293" s="89"/>
      <c r="I293" s="89"/>
      <c r="J293" s="89"/>
      <c r="K293" s="89"/>
      <c r="L293" s="89"/>
      <c r="M293" s="89"/>
      <c r="N293" s="89"/>
      <c r="O293" s="89"/>
      <c r="P293" s="89"/>
      <c r="Q293" s="89"/>
      <c r="R293" s="89"/>
      <c r="S293" s="89"/>
      <c r="T293" s="89"/>
      <c r="U293" s="89"/>
      <c r="V293" s="89"/>
      <c r="W293" s="89"/>
      <c r="X293" s="89"/>
      <c r="Y293" s="90"/>
    </row>
    <row r="294" spans="1:25" ht="12" customHeight="1">
      <c r="A294" s="128"/>
      <c r="B294" s="128"/>
      <c r="C294" s="131"/>
      <c r="D294" s="131"/>
      <c r="E294" s="26" t="s">
        <v>0</v>
      </c>
      <c r="F294" s="52">
        <v>0</v>
      </c>
      <c r="G294" s="52"/>
      <c r="H294" s="52">
        <v>0</v>
      </c>
      <c r="I294" s="52"/>
      <c r="J294" s="52">
        <v>0</v>
      </c>
      <c r="K294" s="52"/>
      <c r="L294" s="83">
        <v>1.3</v>
      </c>
      <c r="M294" s="83"/>
      <c r="N294" s="83">
        <v>37.284999999999997</v>
      </c>
      <c r="O294" s="83"/>
      <c r="P294" s="83">
        <v>146.32400000000001</v>
      </c>
      <c r="Q294" s="83"/>
      <c r="R294" s="83">
        <v>154.08199999999999</v>
      </c>
      <c r="S294" s="83"/>
      <c r="T294" s="83">
        <v>176.18100000000001</v>
      </c>
      <c r="U294" s="83"/>
      <c r="V294" s="83">
        <v>215.40899999999999</v>
      </c>
      <c r="W294" s="83"/>
      <c r="X294" s="33">
        <f>V294</f>
        <v>215.40899999999999</v>
      </c>
      <c r="Y294" s="28">
        <f>X294/X292*100</f>
        <v>269.26125000000002</v>
      </c>
    </row>
    <row r="295" spans="1:25" ht="12" customHeight="1">
      <c r="A295" s="126" t="s">
        <v>106</v>
      </c>
      <c r="B295" s="132" t="s">
        <v>2</v>
      </c>
      <c r="C295" s="129" t="s">
        <v>81</v>
      </c>
      <c r="D295" s="129" t="s">
        <v>63</v>
      </c>
      <c r="E295" s="26" t="s">
        <v>4</v>
      </c>
      <c r="F295" s="87">
        <v>0</v>
      </c>
      <c r="G295" s="88"/>
      <c r="H295" s="87">
        <v>0</v>
      </c>
      <c r="I295" s="88"/>
      <c r="J295" s="87">
        <v>0</v>
      </c>
      <c r="K295" s="88"/>
      <c r="L295" s="101">
        <v>0</v>
      </c>
      <c r="M295" s="102"/>
      <c r="N295" s="103">
        <v>3.15</v>
      </c>
      <c r="O295" s="104"/>
      <c r="P295" s="99">
        <v>9.74</v>
      </c>
      <c r="Q295" s="100"/>
      <c r="R295" s="99">
        <v>11.18</v>
      </c>
      <c r="S295" s="100"/>
      <c r="T295" s="99">
        <v>12.7</v>
      </c>
      <c r="U295" s="100"/>
      <c r="V295" s="99">
        <v>15.51</v>
      </c>
      <c r="W295" s="100"/>
      <c r="X295" s="33">
        <f>V295</f>
        <v>15.51</v>
      </c>
      <c r="Y295" s="28">
        <f>X295/X296*100</f>
        <v>310.2</v>
      </c>
    </row>
    <row r="296" spans="1:25" ht="12" customHeight="1">
      <c r="A296" s="127"/>
      <c r="B296" s="133"/>
      <c r="C296" s="130"/>
      <c r="D296" s="130"/>
      <c r="E296" s="26" t="s">
        <v>3</v>
      </c>
      <c r="F296" s="52" t="s">
        <v>2</v>
      </c>
      <c r="G296" s="52"/>
      <c r="H296" s="52" t="s">
        <v>2</v>
      </c>
      <c r="I296" s="52"/>
      <c r="J296" s="52" t="s">
        <v>2</v>
      </c>
      <c r="K296" s="52"/>
      <c r="L296" s="52">
        <v>0</v>
      </c>
      <c r="M296" s="52"/>
      <c r="N296" s="52" t="s">
        <v>2</v>
      </c>
      <c r="O296" s="52"/>
      <c r="P296" s="52" t="s">
        <v>2</v>
      </c>
      <c r="Q296" s="52"/>
      <c r="R296" s="52">
        <v>3</v>
      </c>
      <c r="S296" s="52"/>
      <c r="T296" s="52" t="s">
        <v>2</v>
      </c>
      <c r="U296" s="52"/>
      <c r="V296" s="52">
        <v>5</v>
      </c>
      <c r="W296" s="52"/>
      <c r="X296" s="33">
        <f>V296</f>
        <v>5</v>
      </c>
      <c r="Y296" s="30" t="s">
        <v>2</v>
      </c>
    </row>
    <row r="297" spans="1:25" ht="12" customHeight="1">
      <c r="A297" s="127"/>
      <c r="B297" s="133"/>
      <c r="C297" s="130"/>
      <c r="D297" s="130"/>
      <c r="E297" s="26" t="s">
        <v>1</v>
      </c>
      <c r="F297" s="87">
        <v>0</v>
      </c>
      <c r="G297" s="89"/>
      <c r="H297" s="89"/>
      <c r="I297" s="89"/>
      <c r="J297" s="89"/>
      <c r="K297" s="89"/>
      <c r="L297" s="89"/>
      <c r="M297" s="89"/>
      <c r="N297" s="89"/>
      <c r="O297" s="89"/>
      <c r="P297" s="89"/>
      <c r="Q297" s="89"/>
      <c r="R297" s="89"/>
      <c r="S297" s="89"/>
      <c r="T297" s="89"/>
      <c r="U297" s="89"/>
      <c r="V297" s="89"/>
      <c r="W297" s="89"/>
      <c r="X297" s="89"/>
      <c r="Y297" s="90"/>
    </row>
    <row r="298" spans="1:25" ht="12" customHeight="1">
      <c r="A298" s="128"/>
      <c r="B298" s="134"/>
      <c r="C298" s="131"/>
      <c r="D298" s="131"/>
      <c r="E298" s="26" t="s">
        <v>0</v>
      </c>
      <c r="F298" s="52">
        <v>0</v>
      </c>
      <c r="G298" s="52"/>
      <c r="H298" s="52">
        <v>0</v>
      </c>
      <c r="I298" s="52"/>
      <c r="J298" s="52">
        <v>0</v>
      </c>
      <c r="K298" s="52"/>
      <c r="L298" s="83">
        <v>3.1509999999999998</v>
      </c>
      <c r="M298" s="83"/>
      <c r="N298" s="83">
        <v>11.256</v>
      </c>
      <c r="O298" s="83"/>
      <c r="P298" s="83">
        <v>12.7</v>
      </c>
      <c r="Q298" s="83"/>
      <c r="R298" s="83">
        <v>12.7</v>
      </c>
      <c r="S298" s="83"/>
      <c r="T298" s="83">
        <v>15.51</v>
      </c>
      <c r="U298" s="83"/>
      <c r="V298" s="83">
        <v>15.51</v>
      </c>
      <c r="W298" s="83"/>
      <c r="X298" s="33">
        <f>V298</f>
        <v>15.51</v>
      </c>
      <c r="Y298" s="28">
        <f>X298/X296*100</f>
        <v>310.2</v>
      </c>
    </row>
    <row r="299" spans="1:25" ht="12" customHeight="1">
      <c r="A299" s="126" t="s">
        <v>107</v>
      </c>
      <c r="B299" s="132" t="s">
        <v>2</v>
      </c>
      <c r="C299" s="129" t="s">
        <v>223</v>
      </c>
      <c r="D299" s="129" t="s">
        <v>63</v>
      </c>
      <c r="E299" s="26" t="s">
        <v>4</v>
      </c>
      <c r="F299" s="87">
        <v>0</v>
      </c>
      <c r="G299" s="88"/>
      <c r="H299" s="87">
        <v>0</v>
      </c>
      <c r="I299" s="88"/>
      <c r="J299" s="87">
        <v>0</v>
      </c>
      <c r="K299" s="88"/>
      <c r="L299" s="99">
        <v>10.38</v>
      </c>
      <c r="M299" s="100"/>
      <c r="N299" s="99">
        <v>60.21</v>
      </c>
      <c r="O299" s="100"/>
      <c r="P299" s="99">
        <v>135.63</v>
      </c>
      <c r="Q299" s="100"/>
      <c r="R299" s="99">
        <v>247.14</v>
      </c>
      <c r="S299" s="100"/>
      <c r="T299" s="99">
        <v>273.43</v>
      </c>
      <c r="U299" s="100"/>
      <c r="V299" s="99">
        <v>334.76</v>
      </c>
      <c r="W299" s="100"/>
      <c r="X299" s="33">
        <f>V299</f>
        <v>334.76</v>
      </c>
      <c r="Y299" s="28">
        <f>X299/X300*100</f>
        <v>836.9</v>
      </c>
    </row>
    <row r="300" spans="1:25" ht="12" customHeight="1">
      <c r="A300" s="127"/>
      <c r="B300" s="133"/>
      <c r="C300" s="130"/>
      <c r="D300" s="130"/>
      <c r="E300" s="26" t="s">
        <v>3</v>
      </c>
      <c r="F300" s="87" t="s">
        <v>2</v>
      </c>
      <c r="G300" s="88"/>
      <c r="H300" s="87" t="s">
        <v>2</v>
      </c>
      <c r="I300" s="88"/>
      <c r="J300" s="87" t="s">
        <v>2</v>
      </c>
      <c r="K300" s="88"/>
      <c r="L300" s="87">
        <v>3</v>
      </c>
      <c r="M300" s="88"/>
      <c r="N300" s="87" t="s">
        <v>2</v>
      </c>
      <c r="O300" s="88"/>
      <c r="P300" s="87" t="s">
        <v>2</v>
      </c>
      <c r="Q300" s="88"/>
      <c r="R300" s="87">
        <v>25</v>
      </c>
      <c r="S300" s="88"/>
      <c r="T300" s="87" t="s">
        <v>2</v>
      </c>
      <c r="U300" s="88"/>
      <c r="V300" s="87">
        <v>40</v>
      </c>
      <c r="W300" s="88"/>
      <c r="X300" s="33">
        <f>V300</f>
        <v>40</v>
      </c>
      <c r="Y300" s="30" t="s">
        <v>2</v>
      </c>
    </row>
    <row r="301" spans="1:25" ht="12" customHeight="1">
      <c r="A301" s="127"/>
      <c r="B301" s="133"/>
      <c r="C301" s="130"/>
      <c r="D301" s="130"/>
      <c r="E301" s="26" t="s">
        <v>1</v>
      </c>
      <c r="F301" s="87">
        <v>0</v>
      </c>
      <c r="G301" s="89"/>
      <c r="H301" s="89"/>
      <c r="I301" s="89"/>
      <c r="J301" s="89"/>
      <c r="K301" s="89"/>
      <c r="L301" s="89"/>
      <c r="M301" s="89"/>
      <c r="N301" s="89"/>
      <c r="O301" s="89"/>
      <c r="P301" s="89"/>
      <c r="Q301" s="89"/>
      <c r="R301" s="89"/>
      <c r="S301" s="89"/>
      <c r="T301" s="89"/>
      <c r="U301" s="89"/>
      <c r="V301" s="89"/>
      <c r="W301" s="89"/>
      <c r="X301" s="89"/>
      <c r="Y301" s="90"/>
    </row>
    <row r="302" spans="1:25" ht="12" customHeight="1">
      <c r="A302" s="128"/>
      <c r="B302" s="134"/>
      <c r="C302" s="131"/>
      <c r="D302" s="131"/>
      <c r="E302" s="26" t="s">
        <v>0</v>
      </c>
      <c r="F302" s="52">
        <v>0</v>
      </c>
      <c r="G302" s="52"/>
      <c r="H302" s="52">
        <v>0</v>
      </c>
      <c r="I302" s="52"/>
      <c r="J302" s="83">
        <v>3.0659999999999998</v>
      </c>
      <c r="K302" s="83"/>
      <c r="L302" s="83">
        <v>59.02</v>
      </c>
      <c r="M302" s="83"/>
      <c r="N302" s="99">
        <v>150.16999999999999</v>
      </c>
      <c r="O302" s="100"/>
      <c r="P302" s="99">
        <v>265.67</v>
      </c>
      <c r="Q302" s="100"/>
      <c r="R302" s="99">
        <v>273.43</v>
      </c>
      <c r="S302" s="100"/>
      <c r="T302" s="99">
        <v>295.52999999999997</v>
      </c>
      <c r="U302" s="100"/>
      <c r="V302" s="99">
        <v>334.76</v>
      </c>
      <c r="W302" s="100"/>
      <c r="X302" s="33">
        <f>V302</f>
        <v>334.76</v>
      </c>
      <c r="Y302" s="28">
        <f>X302/X300*100</f>
        <v>836.9</v>
      </c>
    </row>
    <row r="303" spans="1:25" ht="12" customHeight="1">
      <c r="A303" s="116">
        <v>43</v>
      </c>
      <c r="B303" s="116" t="s">
        <v>84</v>
      </c>
      <c r="C303" s="119" t="s">
        <v>85</v>
      </c>
      <c r="D303" s="119" t="s">
        <v>63</v>
      </c>
      <c r="E303" s="26" t="s">
        <v>4</v>
      </c>
      <c r="F303" s="95">
        <v>0</v>
      </c>
      <c r="G303" s="96"/>
      <c r="H303" s="95">
        <v>0</v>
      </c>
      <c r="I303" s="96"/>
      <c r="J303" s="95">
        <v>0</v>
      </c>
      <c r="K303" s="96"/>
      <c r="L303" s="95">
        <v>0</v>
      </c>
      <c r="M303" s="96"/>
      <c r="N303" s="95">
        <v>0</v>
      </c>
      <c r="O303" s="96"/>
      <c r="P303" s="95">
        <v>0</v>
      </c>
      <c r="Q303" s="96"/>
      <c r="R303" s="93">
        <v>103.21</v>
      </c>
      <c r="S303" s="94"/>
      <c r="T303" s="93">
        <v>103.21</v>
      </c>
      <c r="U303" s="94"/>
      <c r="V303" s="93">
        <v>203.3</v>
      </c>
      <c r="W303" s="94"/>
      <c r="X303" s="33">
        <f>V303</f>
        <v>203.3</v>
      </c>
      <c r="Y303" s="28">
        <f>X303/X304*100</f>
        <v>100.64356435643565</v>
      </c>
    </row>
    <row r="304" spans="1:25" ht="12" customHeight="1">
      <c r="A304" s="117"/>
      <c r="B304" s="117"/>
      <c r="C304" s="120"/>
      <c r="D304" s="120"/>
      <c r="E304" s="26" t="s">
        <v>3</v>
      </c>
      <c r="F304" s="91" t="s">
        <v>2</v>
      </c>
      <c r="G304" s="91"/>
      <c r="H304" s="91" t="s">
        <v>2</v>
      </c>
      <c r="I304" s="91"/>
      <c r="J304" s="91" t="s">
        <v>2</v>
      </c>
      <c r="K304" s="91"/>
      <c r="L304" s="91">
        <v>40</v>
      </c>
      <c r="M304" s="91"/>
      <c r="N304" s="91" t="s">
        <v>2</v>
      </c>
      <c r="O304" s="91"/>
      <c r="P304" s="91" t="s">
        <v>2</v>
      </c>
      <c r="Q304" s="91"/>
      <c r="R304" s="91">
        <v>133</v>
      </c>
      <c r="S304" s="91"/>
      <c r="T304" s="91" t="s">
        <v>2</v>
      </c>
      <c r="U304" s="91"/>
      <c r="V304" s="91">
        <v>202</v>
      </c>
      <c r="W304" s="91"/>
      <c r="X304" s="33">
        <f>V304</f>
        <v>202</v>
      </c>
      <c r="Y304" s="30" t="s">
        <v>2</v>
      </c>
    </row>
    <row r="305" spans="1:26" ht="12" customHeight="1">
      <c r="A305" s="117"/>
      <c r="B305" s="117"/>
      <c r="C305" s="120"/>
      <c r="D305" s="120"/>
      <c r="E305" s="26" t="s">
        <v>1</v>
      </c>
      <c r="F305" s="95">
        <v>0</v>
      </c>
      <c r="G305" s="97"/>
      <c r="H305" s="97"/>
      <c r="I305" s="97"/>
      <c r="J305" s="97"/>
      <c r="K305" s="97"/>
      <c r="L305" s="97"/>
      <c r="M305" s="97"/>
      <c r="N305" s="97"/>
      <c r="O305" s="97"/>
      <c r="P305" s="97"/>
      <c r="Q305" s="97"/>
      <c r="R305" s="97"/>
      <c r="S305" s="97"/>
      <c r="T305" s="97"/>
      <c r="U305" s="97"/>
      <c r="V305" s="97"/>
      <c r="W305" s="97"/>
      <c r="X305" s="97"/>
      <c r="Y305" s="98"/>
    </row>
    <row r="306" spans="1:26" ht="12" customHeight="1">
      <c r="A306" s="118"/>
      <c r="B306" s="118"/>
      <c r="C306" s="121"/>
      <c r="D306" s="121"/>
      <c r="E306" s="26" t="s">
        <v>0</v>
      </c>
      <c r="F306" s="91">
        <v>0</v>
      </c>
      <c r="G306" s="91"/>
      <c r="H306" s="91">
        <v>0</v>
      </c>
      <c r="I306" s="91"/>
      <c r="J306" s="91">
        <v>0</v>
      </c>
      <c r="K306" s="91"/>
      <c r="L306" s="91">
        <f>L227</f>
        <v>0</v>
      </c>
      <c r="M306" s="91"/>
      <c r="N306" s="91">
        <v>0</v>
      </c>
      <c r="O306" s="91"/>
      <c r="P306" s="91">
        <v>0</v>
      </c>
      <c r="Q306" s="91"/>
      <c r="R306" s="92">
        <v>103.208</v>
      </c>
      <c r="S306" s="92"/>
      <c r="T306" s="92">
        <v>203.304</v>
      </c>
      <c r="U306" s="92"/>
      <c r="V306" s="92">
        <f>T306+0</f>
        <v>203.304</v>
      </c>
      <c r="W306" s="92"/>
      <c r="X306" s="33">
        <f>V306</f>
        <v>203.304</v>
      </c>
      <c r="Y306" s="28">
        <f>X306/X304*100</f>
        <v>100.64554455445544</v>
      </c>
    </row>
    <row r="307" spans="1:26" ht="12" customHeight="1">
      <c r="A307" s="126">
        <v>44</v>
      </c>
      <c r="B307" s="126" t="s">
        <v>86</v>
      </c>
      <c r="C307" s="129" t="s">
        <v>182</v>
      </c>
      <c r="D307" s="129" t="s">
        <v>5</v>
      </c>
      <c r="E307" s="26" t="s">
        <v>4</v>
      </c>
      <c r="F307" s="87">
        <v>0</v>
      </c>
      <c r="G307" s="88"/>
      <c r="H307" s="87">
        <v>0</v>
      </c>
      <c r="I307" s="88"/>
      <c r="J307" s="87">
        <v>0</v>
      </c>
      <c r="K307" s="88"/>
      <c r="L307" s="87">
        <v>0</v>
      </c>
      <c r="M307" s="88"/>
      <c r="N307" s="87">
        <v>22</v>
      </c>
      <c r="O307" s="88"/>
      <c r="P307" s="87">
        <v>22</v>
      </c>
      <c r="Q307" s="88"/>
      <c r="R307" s="87">
        <v>22</v>
      </c>
      <c r="S307" s="88"/>
      <c r="T307" s="87">
        <v>22</v>
      </c>
      <c r="U307" s="88"/>
      <c r="V307" s="87">
        <v>39</v>
      </c>
      <c r="W307" s="88"/>
      <c r="X307" s="33">
        <f>V307</f>
        <v>39</v>
      </c>
      <c r="Y307" s="28">
        <f>X307/X308*100</f>
        <v>390</v>
      </c>
    </row>
    <row r="308" spans="1:26" ht="12" customHeight="1">
      <c r="A308" s="127"/>
      <c r="B308" s="127"/>
      <c r="C308" s="130"/>
      <c r="D308" s="130"/>
      <c r="E308" s="26" t="s">
        <v>3</v>
      </c>
      <c r="F308" s="52" t="s">
        <v>2</v>
      </c>
      <c r="G308" s="52"/>
      <c r="H308" s="52" t="s">
        <v>2</v>
      </c>
      <c r="I308" s="52"/>
      <c r="J308" s="52" t="s">
        <v>2</v>
      </c>
      <c r="K308" s="52"/>
      <c r="L308" s="52">
        <v>5</v>
      </c>
      <c r="M308" s="52"/>
      <c r="N308" s="52" t="s">
        <v>2</v>
      </c>
      <c r="O308" s="52"/>
      <c r="P308" s="52" t="s">
        <v>2</v>
      </c>
      <c r="Q308" s="52"/>
      <c r="R308" s="52">
        <v>7</v>
      </c>
      <c r="S308" s="52"/>
      <c r="T308" s="52" t="s">
        <v>2</v>
      </c>
      <c r="U308" s="52"/>
      <c r="V308" s="52">
        <v>10</v>
      </c>
      <c r="W308" s="52"/>
      <c r="X308" s="33">
        <f>V308</f>
        <v>10</v>
      </c>
      <c r="Y308" s="30" t="s">
        <v>2</v>
      </c>
    </row>
    <row r="309" spans="1:26" ht="12" customHeight="1">
      <c r="A309" s="127"/>
      <c r="B309" s="127"/>
      <c r="C309" s="130"/>
      <c r="D309" s="130"/>
      <c r="E309" s="26" t="s">
        <v>1</v>
      </c>
      <c r="F309" s="87">
        <v>0</v>
      </c>
      <c r="G309" s="89"/>
      <c r="H309" s="89"/>
      <c r="I309" s="89"/>
      <c r="J309" s="89"/>
      <c r="K309" s="89"/>
      <c r="L309" s="89"/>
      <c r="M309" s="89"/>
      <c r="N309" s="89"/>
      <c r="O309" s="89"/>
      <c r="P309" s="89"/>
      <c r="Q309" s="89"/>
      <c r="R309" s="89"/>
      <c r="S309" s="89"/>
      <c r="T309" s="89"/>
      <c r="U309" s="89"/>
      <c r="V309" s="89"/>
      <c r="W309" s="89"/>
      <c r="X309" s="89"/>
      <c r="Y309" s="90"/>
    </row>
    <row r="310" spans="1:26" ht="12" customHeight="1">
      <c r="A310" s="128"/>
      <c r="B310" s="128"/>
      <c r="C310" s="131"/>
      <c r="D310" s="131"/>
      <c r="E310" s="26" t="s">
        <v>0</v>
      </c>
      <c r="F310" s="52">
        <v>0</v>
      </c>
      <c r="G310" s="52"/>
      <c r="H310" s="52">
        <v>0</v>
      </c>
      <c r="I310" s="52"/>
      <c r="J310" s="52">
        <v>0</v>
      </c>
      <c r="K310" s="52"/>
      <c r="L310" s="52">
        <v>0</v>
      </c>
      <c r="M310" s="52"/>
      <c r="N310" s="52">
        <v>22</v>
      </c>
      <c r="O310" s="52"/>
      <c r="P310" s="52">
        <v>32</v>
      </c>
      <c r="Q310" s="52"/>
      <c r="R310" s="52">
        <v>39</v>
      </c>
      <c r="S310" s="52"/>
      <c r="T310" s="52">
        <v>39</v>
      </c>
      <c r="U310" s="52"/>
      <c r="V310" s="52">
        <v>39</v>
      </c>
      <c r="W310" s="52"/>
      <c r="X310" s="29">
        <f>V310</f>
        <v>39</v>
      </c>
      <c r="Y310" s="28">
        <f>X310/X308*100</f>
        <v>390</v>
      </c>
    </row>
    <row r="311" spans="1:26" ht="12" customHeight="1">
      <c r="A311" s="126">
        <v>45</v>
      </c>
      <c r="B311" s="126" t="s">
        <v>88</v>
      </c>
      <c r="C311" s="129" t="s">
        <v>215</v>
      </c>
      <c r="D311" s="129" t="s">
        <v>89</v>
      </c>
      <c r="E311" s="26" t="s">
        <v>4</v>
      </c>
      <c r="F311" s="87">
        <v>0</v>
      </c>
      <c r="G311" s="88"/>
      <c r="H311" s="87">
        <v>0</v>
      </c>
      <c r="I311" s="88"/>
      <c r="J311" s="87">
        <v>0</v>
      </c>
      <c r="K311" s="88"/>
      <c r="L311" s="87">
        <v>0</v>
      </c>
      <c r="M311" s="88"/>
      <c r="N311" s="87">
        <v>576</v>
      </c>
      <c r="O311" s="88"/>
      <c r="P311" s="87">
        <v>576</v>
      </c>
      <c r="Q311" s="88"/>
      <c r="R311" s="87">
        <v>576</v>
      </c>
      <c r="S311" s="88"/>
      <c r="T311" s="87">
        <v>576</v>
      </c>
      <c r="U311" s="88"/>
      <c r="V311" s="87">
        <v>1688</v>
      </c>
      <c r="W311" s="88"/>
      <c r="X311" s="29">
        <f>V311</f>
        <v>1688</v>
      </c>
      <c r="Y311" s="28">
        <f>X311/X312*100</f>
        <v>337.59999999999997</v>
      </c>
    </row>
    <row r="312" spans="1:26" ht="12" customHeight="1">
      <c r="A312" s="127"/>
      <c r="B312" s="127"/>
      <c r="C312" s="130"/>
      <c r="D312" s="130"/>
      <c r="E312" s="26" t="s">
        <v>3</v>
      </c>
      <c r="F312" s="52" t="s">
        <v>2</v>
      </c>
      <c r="G312" s="52"/>
      <c r="H312" s="52" t="s">
        <v>2</v>
      </c>
      <c r="I312" s="52"/>
      <c r="J312" s="52" t="s">
        <v>2</v>
      </c>
      <c r="K312" s="52"/>
      <c r="L312" s="52">
        <v>250</v>
      </c>
      <c r="M312" s="52"/>
      <c r="N312" s="52" t="s">
        <v>2</v>
      </c>
      <c r="O312" s="52"/>
      <c r="P312" s="52" t="s">
        <v>2</v>
      </c>
      <c r="Q312" s="52"/>
      <c r="R312" s="52">
        <v>350</v>
      </c>
      <c r="S312" s="52"/>
      <c r="T312" s="52" t="s">
        <v>2</v>
      </c>
      <c r="U312" s="52"/>
      <c r="V312" s="52">
        <v>500</v>
      </c>
      <c r="W312" s="52"/>
      <c r="X312" s="29">
        <f>V312</f>
        <v>500</v>
      </c>
      <c r="Y312" s="30" t="s">
        <v>2</v>
      </c>
    </row>
    <row r="313" spans="1:26" ht="12" customHeight="1">
      <c r="A313" s="127"/>
      <c r="B313" s="127"/>
      <c r="C313" s="130"/>
      <c r="D313" s="130"/>
      <c r="E313" s="26" t="s">
        <v>1</v>
      </c>
      <c r="F313" s="87">
        <v>0</v>
      </c>
      <c r="G313" s="89"/>
      <c r="H313" s="89"/>
      <c r="I313" s="89"/>
      <c r="J313" s="89"/>
      <c r="K313" s="89"/>
      <c r="L313" s="89"/>
      <c r="M313" s="89"/>
      <c r="N313" s="89"/>
      <c r="O313" s="89"/>
      <c r="P313" s="89"/>
      <c r="Q313" s="89"/>
      <c r="R313" s="89"/>
      <c r="S313" s="89"/>
      <c r="T313" s="89"/>
      <c r="U313" s="89"/>
      <c r="V313" s="89"/>
      <c r="W313" s="89"/>
      <c r="X313" s="89"/>
      <c r="Y313" s="90"/>
    </row>
    <row r="314" spans="1:26" ht="12" customHeight="1">
      <c r="A314" s="128"/>
      <c r="B314" s="128"/>
      <c r="C314" s="131"/>
      <c r="D314" s="131"/>
      <c r="E314" s="26" t="s">
        <v>0</v>
      </c>
      <c r="F314" s="52">
        <v>0</v>
      </c>
      <c r="G314" s="52"/>
      <c r="H314" s="52">
        <v>0</v>
      </c>
      <c r="I314" s="52"/>
      <c r="J314" s="52">
        <v>0</v>
      </c>
      <c r="K314" s="52"/>
      <c r="L314" s="52">
        <v>0</v>
      </c>
      <c r="M314" s="52"/>
      <c r="N314" s="52">
        <v>576</v>
      </c>
      <c r="O314" s="52"/>
      <c r="P314" s="52">
        <v>1688</v>
      </c>
      <c r="Q314" s="52"/>
      <c r="R314" s="52">
        <v>1688</v>
      </c>
      <c r="S314" s="52"/>
      <c r="T314" s="52">
        <v>1688</v>
      </c>
      <c r="U314" s="52"/>
      <c r="V314" s="52">
        <v>1688</v>
      </c>
      <c r="W314" s="52"/>
      <c r="X314" s="29">
        <f>V314</f>
        <v>1688</v>
      </c>
      <c r="Y314" s="28">
        <f>X314/X312*100</f>
        <v>337.59999999999997</v>
      </c>
    </row>
    <row r="315" spans="1:26" ht="12" customHeight="1">
      <c r="A315" s="54" t="s">
        <v>7</v>
      </c>
      <c r="B315" s="55"/>
      <c r="C315" s="55"/>
      <c r="D315" s="55"/>
      <c r="E315" s="55"/>
      <c r="F315" s="55"/>
      <c r="G315" s="55"/>
      <c r="H315" s="55"/>
      <c r="I315" s="55"/>
      <c r="J315" s="55"/>
      <c r="K315" s="55"/>
      <c r="L315" s="55"/>
      <c r="M315" s="55"/>
      <c r="N315" s="55"/>
      <c r="O315" s="55"/>
      <c r="P315" s="55"/>
      <c r="Q315" s="55"/>
      <c r="R315" s="55"/>
      <c r="S315" s="55"/>
      <c r="T315" s="55"/>
      <c r="U315" s="55"/>
      <c r="V315" s="55"/>
      <c r="W315" s="55"/>
      <c r="X315" s="55"/>
      <c r="Y315" s="56"/>
    </row>
    <row r="316" spans="1:26" ht="12" customHeight="1">
      <c r="A316" s="116">
        <v>46</v>
      </c>
      <c r="B316" s="119" t="s">
        <v>90</v>
      </c>
      <c r="C316" s="119" t="s">
        <v>224</v>
      </c>
      <c r="D316" s="119" t="s">
        <v>91</v>
      </c>
      <c r="E316" s="26" t="s">
        <v>4</v>
      </c>
      <c r="F316" s="95">
        <v>0</v>
      </c>
      <c r="G316" s="96"/>
      <c r="H316" s="95">
        <v>0</v>
      </c>
      <c r="I316" s="96"/>
      <c r="J316" s="95">
        <v>0</v>
      </c>
      <c r="K316" s="96"/>
      <c r="L316" s="95">
        <v>0</v>
      </c>
      <c r="M316" s="96"/>
      <c r="N316" s="95">
        <v>0</v>
      </c>
      <c r="O316" s="96"/>
      <c r="P316" s="95">
        <v>0</v>
      </c>
      <c r="Q316" s="96"/>
      <c r="R316" s="93">
        <v>213788.51</v>
      </c>
      <c r="S316" s="94"/>
      <c r="T316" s="93">
        <v>213788.51</v>
      </c>
      <c r="U316" s="94"/>
      <c r="V316" s="93">
        <v>494749.23</v>
      </c>
      <c r="W316" s="94"/>
      <c r="X316" s="33">
        <f>V316</f>
        <v>494749.23</v>
      </c>
      <c r="Y316" s="28">
        <f>X316/X317*100</f>
        <v>24.737461499999998</v>
      </c>
    </row>
    <row r="317" spans="1:26" ht="12" customHeight="1">
      <c r="A317" s="117"/>
      <c r="B317" s="120"/>
      <c r="C317" s="120"/>
      <c r="D317" s="120"/>
      <c r="E317" s="26" t="s">
        <v>3</v>
      </c>
      <c r="F317" s="91" t="s">
        <v>2</v>
      </c>
      <c r="G317" s="91"/>
      <c r="H317" s="91" t="s">
        <v>2</v>
      </c>
      <c r="I317" s="91"/>
      <c r="J317" s="91" t="s">
        <v>2</v>
      </c>
      <c r="K317" s="91"/>
      <c r="L317" s="91">
        <v>0</v>
      </c>
      <c r="M317" s="91"/>
      <c r="N317" s="91" t="s">
        <v>2</v>
      </c>
      <c r="O317" s="91"/>
      <c r="P317" s="91" t="s">
        <v>2</v>
      </c>
      <c r="Q317" s="91"/>
      <c r="R317" s="91">
        <v>320000</v>
      </c>
      <c r="S317" s="91"/>
      <c r="T317" s="91" t="s">
        <v>2</v>
      </c>
      <c r="U317" s="91"/>
      <c r="V317" s="91">
        <v>2000000</v>
      </c>
      <c r="W317" s="91"/>
      <c r="X317" s="29">
        <f>V317</f>
        <v>2000000</v>
      </c>
      <c r="Y317" s="30" t="s">
        <v>2</v>
      </c>
    </row>
    <row r="318" spans="1:26" ht="12" customHeight="1">
      <c r="A318" s="117"/>
      <c r="B318" s="120"/>
      <c r="C318" s="120"/>
      <c r="D318" s="120"/>
      <c r="E318" s="26" t="s">
        <v>1</v>
      </c>
      <c r="F318" s="95">
        <v>0</v>
      </c>
      <c r="G318" s="97"/>
      <c r="H318" s="97"/>
      <c r="I318" s="97"/>
      <c r="J318" s="97"/>
      <c r="K318" s="97"/>
      <c r="L318" s="97"/>
      <c r="M318" s="97"/>
      <c r="N318" s="97"/>
      <c r="O318" s="97"/>
      <c r="P318" s="97"/>
      <c r="Q318" s="97"/>
      <c r="R318" s="97"/>
      <c r="S318" s="97"/>
      <c r="T318" s="97"/>
      <c r="U318" s="97"/>
      <c r="V318" s="97"/>
      <c r="W318" s="97"/>
      <c r="X318" s="97"/>
      <c r="Y318" s="98"/>
    </row>
    <row r="319" spans="1:26" ht="12" customHeight="1">
      <c r="A319" s="118"/>
      <c r="B319" s="121"/>
      <c r="C319" s="121"/>
      <c r="D319" s="121"/>
      <c r="E319" s="26" t="s">
        <v>0</v>
      </c>
      <c r="F319" s="91">
        <v>0</v>
      </c>
      <c r="G319" s="91"/>
      <c r="H319" s="91">
        <v>0</v>
      </c>
      <c r="I319" s="91"/>
      <c r="J319" s="91">
        <v>0</v>
      </c>
      <c r="K319" s="91"/>
      <c r="L319" s="91">
        <v>0</v>
      </c>
      <c r="M319" s="91"/>
      <c r="N319" s="91">
        <v>0</v>
      </c>
      <c r="O319" s="91"/>
      <c r="P319" s="91">
        <v>0</v>
      </c>
      <c r="Q319" s="91"/>
      <c r="R319" s="92">
        <v>80187.210000000006</v>
      </c>
      <c r="S319" s="92"/>
      <c r="T319" s="124">
        <v>360735.92</v>
      </c>
      <c r="U319" s="125"/>
      <c r="V319" s="124">
        <v>360735.92</v>
      </c>
      <c r="W319" s="125"/>
      <c r="X319" s="33">
        <f>V319</f>
        <v>360735.92</v>
      </c>
      <c r="Y319" s="28">
        <f>X319/X317*100</f>
        <v>18.036795999999999</v>
      </c>
    </row>
    <row r="320" spans="1:26" ht="12" customHeight="1">
      <c r="A320" s="116">
        <v>47</v>
      </c>
      <c r="B320" s="119" t="s">
        <v>92</v>
      </c>
      <c r="C320" s="119" t="s">
        <v>217</v>
      </c>
      <c r="D320" s="119" t="s">
        <v>91</v>
      </c>
      <c r="E320" s="26" t="s">
        <v>4</v>
      </c>
      <c r="F320" s="110">
        <v>0</v>
      </c>
      <c r="G320" s="111"/>
      <c r="H320" s="110">
        <v>0</v>
      </c>
      <c r="I320" s="111"/>
      <c r="J320" s="110">
        <v>0</v>
      </c>
      <c r="K320" s="111"/>
      <c r="L320" s="92">
        <v>182299.8</v>
      </c>
      <c r="M320" s="92"/>
      <c r="N320" s="92">
        <v>2764236.87</v>
      </c>
      <c r="O320" s="92"/>
      <c r="P320" s="92">
        <v>7098152.2599999998</v>
      </c>
      <c r="Q320" s="92"/>
      <c r="R320" s="92">
        <v>18697024.25</v>
      </c>
      <c r="S320" s="92"/>
      <c r="T320" s="92">
        <v>27394660.640000001</v>
      </c>
      <c r="U320" s="92"/>
      <c r="V320" s="92">
        <v>30250688.145</v>
      </c>
      <c r="W320" s="92"/>
      <c r="X320" s="33">
        <f>V320</f>
        <v>30250688.145</v>
      </c>
      <c r="Y320" s="28">
        <f>X320/X321*100</f>
        <v>151.25344072499999</v>
      </c>
      <c r="Z320" s="36"/>
    </row>
    <row r="321" spans="1:25" ht="12" customHeight="1">
      <c r="A321" s="117"/>
      <c r="B321" s="120"/>
      <c r="C321" s="120"/>
      <c r="D321" s="120"/>
      <c r="E321" s="26" t="s">
        <v>3</v>
      </c>
      <c r="F321" s="109" t="s">
        <v>2</v>
      </c>
      <c r="G321" s="109"/>
      <c r="H321" s="109" t="s">
        <v>2</v>
      </c>
      <c r="I321" s="109"/>
      <c r="J321" s="109" t="s">
        <v>2</v>
      </c>
      <c r="K321" s="109"/>
      <c r="L321" s="109">
        <v>1000000</v>
      </c>
      <c r="M321" s="109"/>
      <c r="N321" s="91" t="s">
        <v>2</v>
      </c>
      <c r="O321" s="91"/>
      <c r="P321" s="91" t="s">
        <v>2</v>
      </c>
      <c r="Q321" s="91"/>
      <c r="R321" s="109">
        <v>14000000</v>
      </c>
      <c r="S321" s="109"/>
      <c r="T321" s="109" t="s">
        <v>2</v>
      </c>
      <c r="U321" s="109"/>
      <c r="V321" s="109">
        <v>20000000</v>
      </c>
      <c r="W321" s="109"/>
      <c r="X321" s="29">
        <f>V321</f>
        <v>20000000</v>
      </c>
      <c r="Y321" s="30" t="s">
        <v>2</v>
      </c>
    </row>
    <row r="322" spans="1:25" ht="12" customHeight="1">
      <c r="A322" s="117"/>
      <c r="B322" s="120"/>
      <c r="C322" s="120"/>
      <c r="D322" s="120"/>
      <c r="E322" s="26" t="s">
        <v>1</v>
      </c>
      <c r="F322" s="122">
        <v>0</v>
      </c>
      <c r="G322" s="112"/>
      <c r="H322" s="112"/>
      <c r="I322" s="112"/>
      <c r="J322" s="112"/>
      <c r="K322" s="112"/>
      <c r="L322" s="112"/>
      <c r="M322" s="112"/>
      <c r="N322" s="112"/>
      <c r="O322" s="112"/>
      <c r="P322" s="112"/>
      <c r="Q322" s="112"/>
      <c r="R322" s="112"/>
      <c r="S322" s="112"/>
      <c r="T322" s="112"/>
      <c r="U322" s="112"/>
      <c r="V322" s="112"/>
      <c r="W322" s="112"/>
      <c r="X322" s="112"/>
      <c r="Y322" s="113"/>
    </row>
    <row r="323" spans="1:25" ht="12" customHeight="1">
      <c r="A323" s="118"/>
      <c r="B323" s="121"/>
      <c r="C323" s="121"/>
      <c r="D323" s="121"/>
      <c r="E323" s="26" t="s">
        <v>0</v>
      </c>
      <c r="F323" s="123">
        <v>0</v>
      </c>
      <c r="G323" s="96"/>
      <c r="H323" s="95">
        <v>0</v>
      </c>
      <c r="I323" s="96"/>
      <c r="J323" s="114">
        <v>218763.32</v>
      </c>
      <c r="K323" s="115"/>
      <c r="L323" s="114">
        <v>2774259.25</v>
      </c>
      <c r="M323" s="115"/>
      <c r="N323" s="114">
        <v>17024396.219999999</v>
      </c>
      <c r="O323" s="115"/>
      <c r="P323" s="114">
        <v>19822035.489999998</v>
      </c>
      <c r="Q323" s="115"/>
      <c r="R323" s="114">
        <v>23644509.210000001</v>
      </c>
      <c r="S323" s="115"/>
      <c r="T323" s="114">
        <v>25828551.73</v>
      </c>
      <c r="U323" s="115"/>
      <c r="V323" s="114">
        <v>29005281.75</v>
      </c>
      <c r="W323" s="115"/>
      <c r="X323" s="33">
        <f>V323</f>
        <v>29005281.75</v>
      </c>
      <c r="Y323" s="28">
        <f>X323/X321*100</f>
        <v>145.02640875</v>
      </c>
    </row>
    <row r="324" spans="1:25" ht="12" customHeight="1">
      <c r="A324" s="116">
        <v>48</v>
      </c>
      <c r="B324" s="116" t="s">
        <v>2</v>
      </c>
      <c r="C324" s="119" t="s">
        <v>225</v>
      </c>
      <c r="D324" s="119" t="s">
        <v>93</v>
      </c>
      <c r="E324" s="26" t="s">
        <v>4</v>
      </c>
      <c r="F324" s="95">
        <v>0</v>
      </c>
      <c r="G324" s="96"/>
      <c r="H324" s="95">
        <v>0</v>
      </c>
      <c r="I324" s="96"/>
      <c r="J324" s="95">
        <v>0</v>
      </c>
      <c r="K324" s="96"/>
      <c r="L324" s="95">
        <v>0</v>
      </c>
      <c r="M324" s="96"/>
      <c r="N324" s="95">
        <v>899928</v>
      </c>
      <c r="O324" s="96"/>
      <c r="P324" s="95">
        <v>-160520</v>
      </c>
      <c r="Q324" s="96"/>
      <c r="R324" s="95">
        <v>-160520</v>
      </c>
      <c r="S324" s="96"/>
      <c r="T324" s="95">
        <v>-160520</v>
      </c>
      <c r="U324" s="96"/>
      <c r="V324" s="95">
        <v>-160520</v>
      </c>
      <c r="W324" s="96"/>
      <c r="X324" s="29">
        <f>V324</f>
        <v>-160520</v>
      </c>
      <c r="Y324" s="28">
        <f>X324/X325*100</f>
        <v>-356.71111111111111</v>
      </c>
    </row>
    <row r="325" spans="1:25" ht="12" customHeight="1">
      <c r="A325" s="117"/>
      <c r="B325" s="117"/>
      <c r="C325" s="120"/>
      <c r="D325" s="120"/>
      <c r="E325" s="26" t="s">
        <v>3</v>
      </c>
      <c r="F325" s="91" t="s">
        <v>2</v>
      </c>
      <c r="G325" s="91"/>
      <c r="H325" s="91" t="s">
        <v>2</v>
      </c>
      <c r="I325" s="91"/>
      <c r="J325" s="91" t="s">
        <v>2</v>
      </c>
      <c r="K325" s="91"/>
      <c r="L325" s="91">
        <v>15000</v>
      </c>
      <c r="M325" s="91"/>
      <c r="N325" s="91" t="s">
        <v>2</v>
      </c>
      <c r="O325" s="91"/>
      <c r="P325" s="91" t="s">
        <v>2</v>
      </c>
      <c r="Q325" s="91"/>
      <c r="R325" s="91">
        <v>30000</v>
      </c>
      <c r="S325" s="91"/>
      <c r="T325" s="91" t="s">
        <v>2</v>
      </c>
      <c r="U325" s="91"/>
      <c r="V325" s="91">
        <v>45000</v>
      </c>
      <c r="W325" s="91"/>
      <c r="X325" s="29">
        <f>V325</f>
        <v>45000</v>
      </c>
      <c r="Y325" s="30" t="s">
        <v>2</v>
      </c>
    </row>
    <row r="326" spans="1:25" ht="12" customHeight="1">
      <c r="A326" s="117"/>
      <c r="B326" s="117"/>
      <c r="C326" s="120"/>
      <c r="D326" s="120"/>
      <c r="E326" s="26" t="s">
        <v>1</v>
      </c>
      <c r="F326" s="37">
        <v>0</v>
      </c>
      <c r="G326" s="37"/>
      <c r="H326" s="37"/>
      <c r="I326" s="37"/>
      <c r="J326" s="37"/>
      <c r="K326" s="37"/>
      <c r="L326" s="37"/>
      <c r="M326" s="37"/>
      <c r="N326" s="37"/>
      <c r="O326" s="37"/>
      <c r="P326" s="37"/>
      <c r="Q326" s="37"/>
      <c r="R326" s="37"/>
      <c r="S326" s="37"/>
      <c r="T326" s="37"/>
      <c r="U326" s="37"/>
      <c r="V326" s="37"/>
      <c r="W326" s="38"/>
      <c r="X326" s="29"/>
      <c r="Y326" s="28"/>
    </row>
    <row r="327" spans="1:25" ht="12" customHeight="1">
      <c r="A327" s="118"/>
      <c r="B327" s="118"/>
      <c r="C327" s="121"/>
      <c r="D327" s="121"/>
      <c r="E327" s="26" t="s">
        <v>0</v>
      </c>
      <c r="F327" s="91">
        <v>0</v>
      </c>
      <c r="G327" s="91"/>
      <c r="H327" s="91">
        <v>0</v>
      </c>
      <c r="I327" s="91"/>
      <c r="J327" s="91">
        <v>100000</v>
      </c>
      <c r="K327" s="91"/>
      <c r="L327" s="95">
        <v>976182</v>
      </c>
      <c r="M327" s="96"/>
      <c r="N327" s="95">
        <v>976182</v>
      </c>
      <c r="O327" s="96"/>
      <c r="P327" s="95">
        <v>976182</v>
      </c>
      <c r="Q327" s="96"/>
      <c r="R327" s="95">
        <v>976182</v>
      </c>
      <c r="S327" s="96"/>
      <c r="T327" s="95">
        <v>976182</v>
      </c>
      <c r="U327" s="96"/>
      <c r="V327" s="95">
        <v>976182</v>
      </c>
      <c r="W327" s="96"/>
      <c r="X327" s="29">
        <f>V327</f>
        <v>976182</v>
      </c>
      <c r="Y327" s="28">
        <f>X327/X325*100</f>
        <v>2169.2933333333331</v>
      </c>
    </row>
    <row r="328" spans="1:25" ht="12" customHeight="1">
      <c r="A328" s="194" t="s">
        <v>108</v>
      </c>
      <c r="B328" s="195"/>
      <c r="C328" s="195"/>
      <c r="D328" s="195"/>
      <c r="E328" s="195"/>
      <c r="F328" s="195"/>
      <c r="G328" s="195"/>
      <c r="H328" s="195"/>
      <c r="I328" s="195"/>
      <c r="J328" s="195"/>
      <c r="K328" s="195"/>
      <c r="L328" s="195"/>
      <c r="M328" s="195"/>
      <c r="N328" s="195"/>
      <c r="O328" s="195"/>
      <c r="P328" s="195"/>
      <c r="Q328" s="195"/>
      <c r="R328" s="195"/>
      <c r="S328" s="195"/>
      <c r="T328" s="195"/>
      <c r="U328" s="195"/>
      <c r="V328" s="195"/>
      <c r="W328" s="195"/>
      <c r="X328" s="195"/>
      <c r="Y328" s="196"/>
    </row>
    <row r="329" spans="1:25" ht="12" customHeight="1">
      <c r="A329" s="146" t="s">
        <v>11</v>
      </c>
      <c r="B329" s="147"/>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8"/>
    </row>
    <row r="330" spans="1:25" ht="12" customHeight="1">
      <c r="A330" s="57">
        <v>49</v>
      </c>
      <c r="B330" s="58" t="s">
        <v>2</v>
      </c>
      <c r="C330" s="59" t="s">
        <v>62</v>
      </c>
      <c r="D330" s="60" t="s">
        <v>5</v>
      </c>
      <c r="E330" s="26" t="s">
        <v>4</v>
      </c>
      <c r="F330" s="65">
        <v>0</v>
      </c>
      <c r="G330" s="66"/>
      <c r="H330" s="65">
        <v>0</v>
      </c>
      <c r="I330" s="66"/>
      <c r="J330" s="65">
        <v>0</v>
      </c>
      <c r="K330" s="66"/>
      <c r="L330" s="65">
        <v>0</v>
      </c>
      <c r="M330" s="66"/>
      <c r="N330" s="65">
        <v>0</v>
      </c>
      <c r="O330" s="66"/>
      <c r="P330" s="87">
        <v>0</v>
      </c>
      <c r="Q330" s="66"/>
      <c r="R330" s="87">
        <v>1</v>
      </c>
      <c r="S330" s="66"/>
      <c r="T330" s="87">
        <v>4</v>
      </c>
      <c r="U330" s="66"/>
      <c r="V330" s="87">
        <v>7</v>
      </c>
      <c r="W330" s="66"/>
      <c r="X330" s="29">
        <f>V330</f>
        <v>7</v>
      </c>
      <c r="Y330" s="28">
        <f>X330/X331*100</f>
        <v>77.777777777777786</v>
      </c>
    </row>
    <row r="331" spans="1:25" ht="12" customHeight="1">
      <c r="A331" s="57"/>
      <c r="B331" s="58"/>
      <c r="C331" s="59"/>
      <c r="D331" s="60"/>
      <c r="E331" s="26" t="s">
        <v>3</v>
      </c>
      <c r="F331" s="53" t="s">
        <v>2</v>
      </c>
      <c r="G331" s="53"/>
      <c r="H331" s="53" t="s">
        <v>2</v>
      </c>
      <c r="I331" s="53"/>
      <c r="J331" s="53" t="s">
        <v>2</v>
      </c>
      <c r="K331" s="53"/>
      <c r="L331" s="53">
        <v>2</v>
      </c>
      <c r="M331" s="53"/>
      <c r="N331" s="52" t="s">
        <v>2</v>
      </c>
      <c r="O331" s="52"/>
      <c r="P331" s="52" t="s">
        <v>2</v>
      </c>
      <c r="Q331" s="52"/>
      <c r="R331" s="53">
        <v>6</v>
      </c>
      <c r="S331" s="53"/>
      <c r="T331" s="53" t="s">
        <v>2</v>
      </c>
      <c r="U331" s="53"/>
      <c r="V331" s="53">
        <v>9</v>
      </c>
      <c r="W331" s="53"/>
      <c r="X331" s="29">
        <v>9</v>
      </c>
      <c r="Y331" s="30" t="s">
        <v>2</v>
      </c>
    </row>
    <row r="332" spans="1:25" ht="12" customHeight="1">
      <c r="A332" s="57"/>
      <c r="B332" s="58"/>
      <c r="C332" s="59"/>
      <c r="D332" s="60"/>
      <c r="E332" s="26" t="s">
        <v>1</v>
      </c>
      <c r="F332" s="65">
        <v>0</v>
      </c>
      <c r="G332" s="67"/>
      <c r="H332" s="67"/>
      <c r="I332" s="67"/>
      <c r="J332" s="67"/>
      <c r="K332" s="67"/>
      <c r="L332" s="67"/>
      <c r="M332" s="67"/>
      <c r="N332" s="67"/>
      <c r="O332" s="67"/>
      <c r="P332" s="67"/>
      <c r="Q332" s="67"/>
      <c r="R332" s="67"/>
      <c r="S332" s="67"/>
      <c r="T332" s="67"/>
      <c r="U332" s="67"/>
      <c r="V332" s="67"/>
      <c r="W332" s="67"/>
      <c r="X332" s="67"/>
      <c r="Y332" s="68"/>
    </row>
    <row r="333" spans="1:25" ht="12" customHeight="1">
      <c r="A333" s="57"/>
      <c r="B333" s="58"/>
      <c r="C333" s="59"/>
      <c r="D333" s="60"/>
      <c r="E333" s="26" t="s">
        <v>0</v>
      </c>
      <c r="F333" s="52">
        <v>0</v>
      </c>
      <c r="G333" s="52"/>
      <c r="H333" s="52">
        <v>0</v>
      </c>
      <c r="I333" s="52"/>
      <c r="J333" s="52">
        <v>0</v>
      </c>
      <c r="K333" s="52"/>
      <c r="L333" s="52">
        <v>0</v>
      </c>
      <c r="M333" s="52"/>
      <c r="N333" s="52">
        <v>0</v>
      </c>
      <c r="O333" s="52"/>
      <c r="P333" s="52">
        <v>1</v>
      </c>
      <c r="Q333" s="52"/>
      <c r="R333" s="53">
        <v>4</v>
      </c>
      <c r="S333" s="53"/>
      <c r="T333" s="53">
        <v>6</v>
      </c>
      <c r="U333" s="53"/>
      <c r="V333" s="53">
        <v>7</v>
      </c>
      <c r="W333" s="53"/>
      <c r="X333" s="29">
        <f>V333</f>
        <v>7</v>
      </c>
      <c r="Y333" s="28">
        <f>X333/X331*100</f>
        <v>77.777777777777786</v>
      </c>
    </row>
    <row r="334" spans="1:25" ht="12" customHeight="1">
      <c r="A334" s="80" t="s">
        <v>7</v>
      </c>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2"/>
    </row>
    <row r="335" spans="1:25" ht="12" customHeight="1">
      <c r="A335" s="57">
        <v>50</v>
      </c>
      <c r="B335" s="58" t="s">
        <v>2</v>
      </c>
      <c r="C335" s="59" t="s">
        <v>219</v>
      </c>
      <c r="D335" s="60" t="s">
        <v>93</v>
      </c>
      <c r="E335" s="39" t="s">
        <v>4</v>
      </c>
      <c r="F335" s="53">
        <v>0</v>
      </c>
      <c r="G335" s="53"/>
      <c r="H335" s="53">
        <v>0</v>
      </c>
      <c r="I335" s="53"/>
      <c r="J335" s="53">
        <v>0</v>
      </c>
      <c r="K335" s="53"/>
      <c r="L335" s="53">
        <v>0</v>
      </c>
      <c r="M335" s="53"/>
      <c r="N335" s="53">
        <v>0</v>
      </c>
      <c r="O335" s="53"/>
      <c r="P335" s="52">
        <v>0</v>
      </c>
      <c r="Q335" s="53"/>
      <c r="R335" s="52">
        <v>0</v>
      </c>
      <c r="S335" s="53"/>
      <c r="T335" s="52">
        <v>240</v>
      </c>
      <c r="U335" s="53"/>
      <c r="V335" s="52">
        <v>367</v>
      </c>
      <c r="W335" s="53"/>
      <c r="X335" s="40">
        <f>V335</f>
        <v>367</v>
      </c>
      <c r="Y335" s="41">
        <f>X335/X336*100</f>
        <v>13.107142857142856</v>
      </c>
    </row>
    <row r="336" spans="1:25" ht="12" customHeight="1">
      <c r="A336" s="57"/>
      <c r="B336" s="58"/>
      <c r="C336" s="59"/>
      <c r="D336" s="60"/>
      <c r="E336" s="39" t="s">
        <v>3</v>
      </c>
      <c r="F336" s="53" t="s">
        <v>2</v>
      </c>
      <c r="G336" s="53"/>
      <c r="H336" s="53" t="s">
        <v>2</v>
      </c>
      <c r="I336" s="53"/>
      <c r="J336" s="53" t="s">
        <v>2</v>
      </c>
      <c r="K336" s="53"/>
      <c r="L336" s="53">
        <v>700</v>
      </c>
      <c r="M336" s="53"/>
      <c r="N336" s="52" t="s">
        <v>2</v>
      </c>
      <c r="O336" s="52"/>
      <c r="P336" s="52" t="s">
        <v>2</v>
      </c>
      <c r="Q336" s="52"/>
      <c r="R336" s="53">
        <v>2000</v>
      </c>
      <c r="S336" s="53"/>
      <c r="T336" s="53" t="s">
        <v>2</v>
      </c>
      <c r="U336" s="53"/>
      <c r="V336" s="53">
        <v>2800</v>
      </c>
      <c r="W336" s="53"/>
      <c r="X336" s="40">
        <v>2800</v>
      </c>
      <c r="Y336" s="42" t="s">
        <v>2</v>
      </c>
    </row>
    <row r="337" spans="1:25" ht="12" customHeight="1">
      <c r="A337" s="57"/>
      <c r="B337" s="58"/>
      <c r="C337" s="59"/>
      <c r="D337" s="60"/>
      <c r="E337" s="39" t="s">
        <v>1</v>
      </c>
      <c r="F337" s="65">
        <v>0</v>
      </c>
      <c r="G337" s="67"/>
      <c r="H337" s="67"/>
      <c r="I337" s="67"/>
      <c r="J337" s="67"/>
      <c r="K337" s="67"/>
      <c r="L337" s="67"/>
      <c r="M337" s="67"/>
      <c r="N337" s="67"/>
      <c r="O337" s="67"/>
      <c r="P337" s="67"/>
      <c r="Q337" s="67"/>
      <c r="R337" s="67"/>
      <c r="S337" s="67"/>
      <c r="T337" s="67"/>
      <c r="U337" s="67"/>
      <c r="V337" s="67"/>
      <c r="W337" s="67"/>
      <c r="X337" s="67"/>
      <c r="Y337" s="66"/>
    </row>
    <row r="338" spans="1:25" ht="12" customHeight="1">
      <c r="A338" s="57"/>
      <c r="B338" s="58"/>
      <c r="C338" s="59"/>
      <c r="D338" s="60"/>
      <c r="E338" s="39" t="s">
        <v>0</v>
      </c>
      <c r="F338" s="52">
        <v>0</v>
      </c>
      <c r="G338" s="52"/>
      <c r="H338" s="52">
        <v>0</v>
      </c>
      <c r="I338" s="52"/>
      <c r="J338" s="52">
        <v>0</v>
      </c>
      <c r="K338" s="52"/>
      <c r="L338" s="52">
        <v>0</v>
      </c>
      <c r="M338" s="52"/>
      <c r="N338" s="52">
        <v>0</v>
      </c>
      <c r="O338" s="52"/>
      <c r="P338" s="52">
        <v>0</v>
      </c>
      <c r="Q338" s="52"/>
      <c r="R338" s="52">
        <v>130</v>
      </c>
      <c r="S338" s="52"/>
      <c r="T338" s="52">
        <v>160</v>
      </c>
      <c r="U338" s="52"/>
      <c r="V338" s="52">
        <v>240</v>
      </c>
      <c r="W338" s="52"/>
      <c r="X338" s="40">
        <f>V338</f>
        <v>240</v>
      </c>
      <c r="Y338" s="41">
        <f>X338/X336*100</f>
        <v>8.5714285714285712</v>
      </c>
    </row>
    <row r="339" spans="1:25" ht="12" customHeight="1">
      <c r="A339" s="57">
        <v>51</v>
      </c>
      <c r="B339" s="58" t="s">
        <v>2</v>
      </c>
      <c r="C339" s="59" t="s">
        <v>220</v>
      </c>
      <c r="D339" s="60" t="s">
        <v>93</v>
      </c>
      <c r="E339" s="39" t="s">
        <v>4</v>
      </c>
      <c r="F339" s="52">
        <v>0</v>
      </c>
      <c r="G339" s="52"/>
      <c r="H339" s="52">
        <v>0</v>
      </c>
      <c r="I339" s="52"/>
      <c r="J339" s="52">
        <v>0</v>
      </c>
      <c r="K339" s="52"/>
      <c r="L339" s="52">
        <v>0</v>
      </c>
      <c r="M339" s="52"/>
      <c r="N339" s="52">
        <v>0</v>
      </c>
      <c r="O339" s="52"/>
      <c r="P339" s="52">
        <v>0</v>
      </c>
      <c r="Q339" s="52"/>
      <c r="R339" s="52">
        <v>301</v>
      </c>
      <c r="S339" s="52"/>
      <c r="T339" s="52">
        <v>301</v>
      </c>
      <c r="U339" s="52"/>
      <c r="V339" s="52">
        <v>301</v>
      </c>
      <c r="W339" s="52"/>
      <c r="X339" s="40">
        <f>V339</f>
        <v>301</v>
      </c>
      <c r="Y339" s="41">
        <f>X339/X340*100</f>
        <v>13.681818181818182</v>
      </c>
    </row>
    <row r="340" spans="1:25" ht="12" customHeight="1">
      <c r="A340" s="57"/>
      <c r="B340" s="58"/>
      <c r="C340" s="59"/>
      <c r="D340" s="60"/>
      <c r="E340" s="39" t="s">
        <v>3</v>
      </c>
      <c r="F340" s="52" t="s">
        <v>2</v>
      </c>
      <c r="G340" s="52"/>
      <c r="H340" s="52" t="s">
        <v>2</v>
      </c>
      <c r="I340" s="52"/>
      <c r="J340" s="52" t="s">
        <v>2</v>
      </c>
      <c r="K340" s="52"/>
      <c r="L340" s="52">
        <v>500</v>
      </c>
      <c r="M340" s="52"/>
      <c r="N340" s="52" t="s">
        <v>2</v>
      </c>
      <c r="O340" s="52"/>
      <c r="P340" s="52" t="s">
        <v>2</v>
      </c>
      <c r="Q340" s="52"/>
      <c r="R340" s="52">
        <v>1500</v>
      </c>
      <c r="S340" s="52"/>
      <c r="T340" s="52" t="s">
        <v>2</v>
      </c>
      <c r="U340" s="52"/>
      <c r="V340" s="52">
        <v>2200</v>
      </c>
      <c r="W340" s="52"/>
      <c r="X340" s="40">
        <f>V340</f>
        <v>2200</v>
      </c>
      <c r="Y340" s="42" t="s">
        <v>2</v>
      </c>
    </row>
    <row r="341" spans="1:25" ht="12" customHeight="1">
      <c r="A341" s="57"/>
      <c r="B341" s="58"/>
      <c r="C341" s="59"/>
      <c r="D341" s="60"/>
      <c r="E341" s="39" t="s">
        <v>1</v>
      </c>
      <c r="F341" s="87">
        <v>0</v>
      </c>
      <c r="G341" s="89"/>
      <c r="H341" s="89"/>
      <c r="I341" s="89"/>
      <c r="J341" s="89"/>
      <c r="K341" s="89"/>
      <c r="L341" s="89"/>
      <c r="M341" s="89"/>
      <c r="N341" s="89"/>
      <c r="O341" s="89"/>
      <c r="P341" s="89"/>
      <c r="Q341" s="89"/>
      <c r="R341" s="89"/>
      <c r="S341" s="89"/>
      <c r="T341" s="89"/>
      <c r="U341" s="89"/>
      <c r="V341" s="89"/>
      <c r="W341" s="89"/>
      <c r="X341" s="89"/>
      <c r="Y341" s="88"/>
    </row>
    <row r="342" spans="1:25" ht="12" customHeight="1">
      <c r="A342" s="57"/>
      <c r="B342" s="58"/>
      <c r="C342" s="59"/>
      <c r="D342" s="60"/>
      <c r="E342" s="39" t="s">
        <v>0</v>
      </c>
      <c r="F342" s="52">
        <v>0</v>
      </c>
      <c r="G342" s="52"/>
      <c r="H342" s="52">
        <v>0</v>
      </c>
      <c r="I342" s="52"/>
      <c r="J342" s="52">
        <v>0</v>
      </c>
      <c r="K342" s="52"/>
      <c r="L342" s="52">
        <v>0</v>
      </c>
      <c r="M342" s="52"/>
      <c r="N342" s="52">
        <v>0</v>
      </c>
      <c r="O342" s="52"/>
      <c r="P342" s="52">
        <v>60</v>
      </c>
      <c r="Q342" s="52"/>
      <c r="R342" s="52">
        <v>60</v>
      </c>
      <c r="S342" s="52"/>
      <c r="T342" s="52">
        <v>60</v>
      </c>
      <c r="U342" s="52"/>
      <c r="V342" s="52">
        <v>60</v>
      </c>
      <c r="W342" s="52"/>
      <c r="X342" s="40">
        <f>V342</f>
        <v>60</v>
      </c>
      <c r="Y342" s="41">
        <f>X342/X340*100</f>
        <v>2.7272727272727271</v>
      </c>
    </row>
    <row r="343" spans="1:25" ht="12" customHeight="1">
      <c r="A343" s="84" t="s">
        <v>109</v>
      </c>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6"/>
    </row>
    <row r="344" spans="1:25" ht="12" customHeight="1">
      <c r="A344" s="80" t="s">
        <v>11</v>
      </c>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2"/>
    </row>
    <row r="345" spans="1:25" ht="12" customHeight="1">
      <c r="A345" s="142">
        <v>52</v>
      </c>
      <c r="B345" s="143" t="s">
        <v>2</v>
      </c>
      <c r="C345" s="144" t="s">
        <v>226</v>
      </c>
      <c r="D345" s="145" t="s">
        <v>5</v>
      </c>
      <c r="E345" s="26" t="s">
        <v>4</v>
      </c>
      <c r="F345" s="110">
        <f>F396+F435</f>
        <v>0</v>
      </c>
      <c r="G345" s="111"/>
      <c r="H345" s="110">
        <f>H396+H435</f>
        <v>0</v>
      </c>
      <c r="I345" s="111"/>
      <c r="J345" s="110">
        <f>J396+J435</f>
        <v>0</v>
      </c>
      <c r="K345" s="111"/>
      <c r="L345" s="110">
        <f>L396+L435</f>
        <v>0</v>
      </c>
      <c r="M345" s="111"/>
      <c r="N345" s="110">
        <f>N396+N435</f>
        <v>0</v>
      </c>
      <c r="O345" s="111"/>
      <c r="P345" s="110">
        <f>P396+P435</f>
        <v>0</v>
      </c>
      <c r="Q345" s="111"/>
      <c r="R345" s="110">
        <f>R396+R435</f>
        <v>1</v>
      </c>
      <c r="S345" s="111"/>
      <c r="T345" s="110">
        <f>T396+T435</f>
        <v>7</v>
      </c>
      <c r="U345" s="111"/>
      <c r="V345" s="110">
        <f>V396+V435</f>
        <v>30</v>
      </c>
      <c r="W345" s="111"/>
      <c r="X345" s="27">
        <f>X396+X435</f>
        <v>30</v>
      </c>
      <c r="Y345" s="28">
        <f>X345/X346*100</f>
        <v>375</v>
      </c>
    </row>
    <row r="346" spans="1:25" ht="12" customHeight="1">
      <c r="A346" s="142"/>
      <c r="B346" s="143"/>
      <c r="C346" s="144"/>
      <c r="D346" s="145"/>
      <c r="E346" s="26" t="s">
        <v>3</v>
      </c>
      <c r="F346" s="109" t="s">
        <v>2</v>
      </c>
      <c r="G346" s="109"/>
      <c r="H346" s="109" t="s">
        <v>2</v>
      </c>
      <c r="I346" s="109"/>
      <c r="J346" s="109" t="s">
        <v>2</v>
      </c>
      <c r="K346" s="109"/>
      <c r="L346" s="109">
        <v>2</v>
      </c>
      <c r="M346" s="109"/>
      <c r="N346" s="91" t="s">
        <v>2</v>
      </c>
      <c r="O346" s="91"/>
      <c r="P346" s="91" t="s">
        <v>2</v>
      </c>
      <c r="Q346" s="91"/>
      <c r="R346" s="109">
        <v>6</v>
      </c>
      <c r="S346" s="109"/>
      <c r="T346" s="109" t="s">
        <v>2</v>
      </c>
      <c r="U346" s="109"/>
      <c r="V346" s="109">
        <v>8</v>
      </c>
      <c r="W346" s="109"/>
      <c r="X346" s="29">
        <v>8</v>
      </c>
      <c r="Y346" s="28"/>
    </row>
    <row r="347" spans="1:25" ht="12" customHeight="1">
      <c r="A347" s="142"/>
      <c r="B347" s="143"/>
      <c r="C347" s="144"/>
      <c r="D347" s="145"/>
      <c r="E347" s="26" t="s">
        <v>1</v>
      </c>
      <c r="F347" s="122">
        <v>0</v>
      </c>
      <c r="G347" s="112"/>
      <c r="H347" s="112"/>
      <c r="I347" s="112"/>
      <c r="J347" s="112"/>
      <c r="K347" s="112"/>
      <c r="L347" s="112"/>
      <c r="M347" s="112"/>
      <c r="N347" s="112"/>
      <c r="O347" s="112"/>
      <c r="P347" s="112"/>
      <c r="Q347" s="112"/>
      <c r="R347" s="112"/>
      <c r="S347" s="112"/>
      <c r="T347" s="112"/>
      <c r="U347" s="112"/>
      <c r="V347" s="112"/>
      <c r="W347" s="112"/>
      <c r="X347" s="112"/>
      <c r="Y347" s="113"/>
    </row>
    <row r="348" spans="1:25" ht="12" customHeight="1">
      <c r="A348" s="142"/>
      <c r="B348" s="143"/>
      <c r="C348" s="144"/>
      <c r="D348" s="145"/>
      <c r="E348" s="26" t="s">
        <v>0</v>
      </c>
      <c r="F348" s="91">
        <f>F399+F438</f>
        <v>0</v>
      </c>
      <c r="G348" s="91"/>
      <c r="H348" s="91">
        <f>H399+H438</f>
        <v>0</v>
      </c>
      <c r="I348" s="91"/>
      <c r="J348" s="91">
        <f>J399+J438</f>
        <v>0</v>
      </c>
      <c r="K348" s="91"/>
      <c r="L348" s="91">
        <f>L399+L438</f>
        <v>0</v>
      </c>
      <c r="M348" s="91"/>
      <c r="N348" s="91">
        <f>N399+N438</f>
        <v>0</v>
      </c>
      <c r="O348" s="91"/>
      <c r="P348" s="91">
        <f>P399+P438</f>
        <v>5</v>
      </c>
      <c r="Q348" s="91"/>
      <c r="R348" s="91">
        <f>R399+R438</f>
        <v>13</v>
      </c>
      <c r="S348" s="91"/>
      <c r="T348" s="91">
        <f>T399+T438</f>
        <v>17</v>
      </c>
      <c r="U348" s="91"/>
      <c r="V348" s="91">
        <f>V399+V438</f>
        <v>30</v>
      </c>
      <c r="W348" s="91"/>
      <c r="X348" s="29">
        <f>X399+X438</f>
        <v>30</v>
      </c>
      <c r="Y348" s="28">
        <f>X348/X346*100</f>
        <v>375</v>
      </c>
    </row>
    <row r="349" spans="1:25" ht="12" customHeight="1">
      <c r="A349" s="57">
        <v>53</v>
      </c>
      <c r="B349" s="69" t="s">
        <v>110</v>
      </c>
      <c r="C349" s="59" t="s">
        <v>227</v>
      </c>
      <c r="D349" s="60" t="s">
        <v>63</v>
      </c>
      <c r="E349" s="26" t="s">
        <v>4</v>
      </c>
      <c r="F349" s="87">
        <f>F400</f>
        <v>0</v>
      </c>
      <c r="G349" s="88"/>
      <c r="H349" s="87">
        <f>H400</f>
        <v>0</v>
      </c>
      <c r="I349" s="88"/>
      <c r="J349" s="87">
        <f>J400</f>
        <v>0</v>
      </c>
      <c r="K349" s="88"/>
      <c r="L349" s="87">
        <f>L400</f>
        <v>0</v>
      </c>
      <c r="M349" s="88"/>
      <c r="N349" s="87">
        <f>N400</f>
        <v>0</v>
      </c>
      <c r="O349" s="88"/>
      <c r="P349" s="87">
        <f>P400</f>
        <v>0</v>
      </c>
      <c r="Q349" s="88"/>
      <c r="R349" s="87">
        <f>R400</f>
        <v>0</v>
      </c>
      <c r="S349" s="88"/>
      <c r="T349" s="99">
        <f>T400</f>
        <v>33.950000000000003</v>
      </c>
      <c r="U349" s="100"/>
      <c r="V349" s="99">
        <f>V400</f>
        <v>1026.02</v>
      </c>
      <c r="W349" s="100"/>
      <c r="X349" s="32">
        <f>X400</f>
        <v>1026.02</v>
      </c>
      <c r="Y349" s="28">
        <f>X349/X350*100</f>
        <v>1026.02</v>
      </c>
    </row>
    <row r="350" spans="1:25" ht="12" customHeight="1">
      <c r="A350" s="57"/>
      <c r="B350" s="69"/>
      <c r="C350" s="59"/>
      <c r="D350" s="60"/>
      <c r="E350" s="26" t="s">
        <v>3</v>
      </c>
      <c r="F350" s="52" t="s">
        <v>2</v>
      </c>
      <c r="G350" s="52"/>
      <c r="H350" s="52" t="s">
        <v>2</v>
      </c>
      <c r="I350" s="52"/>
      <c r="J350" s="52" t="s">
        <v>2</v>
      </c>
      <c r="K350" s="52"/>
      <c r="L350" s="52">
        <v>20</v>
      </c>
      <c r="M350" s="52"/>
      <c r="N350" s="52" t="s">
        <v>2</v>
      </c>
      <c r="O350" s="52"/>
      <c r="P350" s="52" t="s">
        <v>2</v>
      </c>
      <c r="Q350" s="52"/>
      <c r="R350" s="52">
        <v>60</v>
      </c>
      <c r="S350" s="52"/>
      <c r="T350" s="52" t="s">
        <v>2</v>
      </c>
      <c r="U350" s="52"/>
      <c r="V350" s="52">
        <v>100</v>
      </c>
      <c r="W350" s="52"/>
      <c r="X350" s="29">
        <v>100</v>
      </c>
      <c r="Y350" s="30" t="s">
        <v>2</v>
      </c>
    </row>
    <row r="351" spans="1:25" ht="12" customHeight="1">
      <c r="A351" s="57"/>
      <c r="B351" s="69"/>
      <c r="C351" s="59"/>
      <c r="D351" s="60"/>
      <c r="E351" s="26" t="s">
        <v>1</v>
      </c>
      <c r="F351" s="106">
        <v>0</v>
      </c>
      <c r="G351" s="89"/>
      <c r="H351" s="89"/>
      <c r="I351" s="89"/>
      <c r="J351" s="89"/>
      <c r="K351" s="89"/>
      <c r="L351" s="89"/>
      <c r="M351" s="89"/>
      <c r="N351" s="89"/>
      <c r="O351" s="89"/>
      <c r="P351" s="89"/>
      <c r="Q351" s="89"/>
      <c r="R351" s="89"/>
      <c r="S351" s="89"/>
      <c r="T351" s="89"/>
      <c r="U351" s="89"/>
      <c r="V351" s="89"/>
      <c r="W351" s="89"/>
      <c r="X351" s="89"/>
      <c r="Y351" s="90"/>
    </row>
    <row r="352" spans="1:25" ht="12" customHeight="1">
      <c r="A352" s="57"/>
      <c r="B352" s="69"/>
      <c r="C352" s="59"/>
      <c r="D352" s="60"/>
      <c r="E352" s="26" t="s">
        <v>0</v>
      </c>
      <c r="F352" s="52">
        <f>F403</f>
        <v>0</v>
      </c>
      <c r="G352" s="52"/>
      <c r="H352" s="52">
        <f>H403</f>
        <v>0</v>
      </c>
      <c r="I352" s="52"/>
      <c r="J352" s="52">
        <f>J403</f>
        <v>0</v>
      </c>
      <c r="K352" s="52"/>
      <c r="L352" s="52">
        <f>L403</f>
        <v>0</v>
      </c>
      <c r="M352" s="52"/>
      <c r="N352" s="190">
        <f>N403</f>
        <v>0</v>
      </c>
      <c r="O352" s="190"/>
      <c r="P352" s="105">
        <f>P403</f>
        <v>33.56</v>
      </c>
      <c r="Q352" s="105"/>
      <c r="R352" s="105">
        <f>R403</f>
        <v>177.12</v>
      </c>
      <c r="S352" s="105"/>
      <c r="T352" s="105">
        <f>T403</f>
        <v>594.79999999999995</v>
      </c>
      <c r="U352" s="105"/>
      <c r="V352" s="105">
        <f>V403</f>
        <v>1026.02</v>
      </c>
      <c r="W352" s="105"/>
      <c r="X352" s="35">
        <f>X403</f>
        <v>1026.02</v>
      </c>
      <c r="Y352" s="28">
        <f>X352/X350*100</f>
        <v>1026.02</v>
      </c>
    </row>
    <row r="353" spans="1:25" ht="12" customHeight="1">
      <c r="A353" s="57">
        <v>54</v>
      </c>
      <c r="B353" s="58" t="s">
        <v>2</v>
      </c>
      <c r="C353" s="59" t="s">
        <v>228</v>
      </c>
      <c r="D353" s="60" t="s">
        <v>5</v>
      </c>
      <c r="E353" s="26" t="s">
        <v>4</v>
      </c>
      <c r="F353" s="87">
        <f>F439</f>
        <v>0</v>
      </c>
      <c r="G353" s="88"/>
      <c r="H353" s="87">
        <f>H439</f>
        <v>0</v>
      </c>
      <c r="I353" s="88"/>
      <c r="J353" s="87">
        <f>J439</f>
        <v>0</v>
      </c>
      <c r="K353" s="88"/>
      <c r="L353" s="87">
        <f>L439</f>
        <v>0</v>
      </c>
      <c r="M353" s="88"/>
      <c r="N353" s="87">
        <f>N439</f>
        <v>0</v>
      </c>
      <c r="O353" s="88"/>
      <c r="P353" s="87">
        <f>P439</f>
        <v>0</v>
      </c>
      <c r="Q353" s="88"/>
      <c r="R353" s="87">
        <f>R439</f>
        <v>0</v>
      </c>
      <c r="S353" s="88"/>
      <c r="T353" s="87">
        <f>T439</f>
        <v>23</v>
      </c>
      <c r="U353" s="88"/>
      <c r="V353" s="87">
        <f>V439</f>
        <v>497</v>
      </c>
      <c r="W353" s="88"/>
      <c r="X353" s="31">
        <f>X439</f>
        <v>497</v>
      </c>
      <c r="Y353" s="28">
        <f>X353/X354*100</f>
        <v>4970</v>
      </c>
    </row>
    <row r="354" spans="1:25" ht="12" customHeight="1">
      <c r="A354" s="57"/>
      <c r="B354" s="58"/>
      <c r="C354" s="59"/>
      <c r="D354" s="60"/>
      <c r="E354" s="26" t="s">
        <v>3</v>
      </c>
      <c r="F354" s="52" t="s">
        <v>2</v>
      </c>
      <c r="G354" s="52"/>
      <c r="H354" s="52" t="s">
        <v>2</v>
      </c>
      <c r="I354" s="52"/>
      <c r="J354" s="52" t="s">
        <v>2</v>
      </c>
      <c r="K354" s="52"/>
      <c r="L354" s="52">
        <v>2</v>
      </c>
      <c r="M354" s="52"/>
      <c r="N354" s="52" t="s">
        <v>2</v>
      </c>
      <c r="O354" s="52"/>
      <c r="P354" s="52" t="s">
        <v>2</v>
      </c>
      <c r="Q354" s="52"/>
      <c r="R354" s="52">
        <v>5</v>
      </c>
      <c r="S354" s="52"/>
      <c r="T354" s="52" t="s">
        <v>2</v>
      </c>
      <c r="U354" s="52"/>
      <c r="V354" s="52">
        <v>10</v>
      </c>
      <c r="W354" s="52"/>
      <c r="X354" s="29">
        <v>10</v>
      </c>
      <c r="Y354" s="30" t="s">
        <v>2</v>
      </c>
    </row>
    <row r="355" spans="1:25" ht="12" customHeight="1">
      <c r="A355" s="57"/>
      <c r="B355" s="58"/>
      <c r="C355" s="59"/>
      <c r="D355" s="60"/>
      <c r="E355" s="26" t="s">
        <v>1</v>
      </c>
      <c r="F355" s="106">
        <v>0</v>
      </c>
      <c r="G355" s="89"/>
      <c r="H355" s="89"/>
      <c r="I355" s="89"/>
      <c r="J355" s="89"/>
      <c r="K355" s="89"/>
      <c r="L355" s="89"/>
      <c r="M355" s="89"/>
      <c r="N355" s="89"/>
      <c r="O355" s="89"/>
      <c r="P355" s="89"/>
      <c r="Q355" s="89"/>
      <c r="R355" s="89"/>
      <c r="S355" s="89"/>
      <c r="T355" s="89"/>
      <c r="U355" s="89"/>
      <c r="V355" s="89"/>
      <c r="W355" s="89"/>
      <c r="X355" s="89"/>
      <c r="Y355" s="90"/>
    </row>
    <row r="356" spans="1:25" ht="12" customHeight="1">
      <c r="A356" s="57"/>
      <c r="B356" s="58"/>
      <c r="C356" s="59"/>
      <c r="D356" s="60"/>
      <c r="E356" s="26" t="s">
        <v>0</v>
      </c>
      <c r="F356" s="52">
        <f>F442</f>
        <v>0</v>
      </c>
      <c r="G356" s="52"/>
      <c r="H356" s="52">
        <f>H442</f>
        <v>0</v>
      </c>
      <c r="I356" s="52"/>
      <c r="J356" s="52">
        <f>J442</f>
        <v>0</v>
      </c>
      <c r="K356" s="52"/>
      <c r="L356" s="52">
        <f>L442</f>
        <v>0</v>
      </c>
      <c r="M356" s="52"/>
      <c r="N356" s="52">
        <f>N442</f>
        <v>0</v>
      </c>
      <c r="O356" s="52"/>
      <c r="P356" s="52">
        <f>P442</f>
        <v>23</v>
      </c>
      <c r="Q356" s="52"/>
      <c r="R356" s="52">
        <f>R442</f>
        <v>459</v>
      </c>
      <c r="S356" s="52"/>
      <c r="T356" s="52">
        <f>T442</f>
        <v>459</v>
      </c>
      <c r="U356" s="52"/>
      <c r="V356" s="52">
        <f>V442</f>
        <v>574</v>
      </c>
      <c r="W356" s="52"/>
      <c r="X356" s="29">
        <f>X442</f>
        <v>574</v>
      </c>
      <c r="Y356" s="28">
        <f>X356/X354*100</f>
        <v>5740</v>
      </c>
    </row>
    <row r="357" spans="1:25" ht="12" customHeight="1">
      <c r="A357" s="57">
        <v>55</v>
      </c>
      <c r="B357" s="141" t="s">
        <v>111</v>
      </c>
      <c r="C357" s="59" t="s">
        <v>229</v>
      </c>
      <c r="D357" s="60" t="s">
        <v>5</v>
      </c>
      <c r="E357" s="26" t="s">
        <v>4</v>
      </c>
      <c r="F357" s="87">
        <f>F443</f>
        <v>0</v>
      </c>
      <c r="G357" s="88"/>
      <c r="H357" s="87">
        <f>H443</f>
        <v>0</v>
      </c>
      <c r="I357" s="88"/>
      <c r="J357" s="87">
        <f>J443</f>
        <v>0</v>
      </c>
      <c r="K357" s="88"/>
      <c r="L357" s="87">
        <f>L443</f>
        <v>0</v>
      </c>
      <c r="M357" s="88"/>
      <c r="N357" s="87">
        <f>N443</f>
        <v>0</v>
      </c>
      <c r="O357" s="88"/>
      <c r="P357" s="87">
        <f>P443</f>
        <v>0</v>
      </c>
      <c r="Q357" s="88"/>
      <c r="R357" s="87">
        <f>R443</f>
        <v>0</v>
      </c>
      <c r="S357" s="88"/>
      <c r="T357" s="87">
        <f>T443</f>
        <v>0</v>
      </c>
      <c r="U357" s="88"/>
      <c r="V357" s="87">
        <f>V443</f>
        <v>75</v>
      </c>
      <c r="W357" s="88"/>
      <c r="X357" s="31">
        <f>X443</f>
        <v>75</v>
      </c>
      <c r="Y357" s="28">
        <f>X357/X358*100</f>
        <v>125</v>
      </c>
    </row>
    <row r="358" spans="1:25" ht="12" customHeight="1">
      <c r="A358" s="57"/>
      <c r="B358" s="141"/>
      <c r="C358" s="59"/>
      <c r="D358" s="60"/>
      <c r="E358" s="26" t="s">
        <v>3</v>
      </c>
      <c r="F358" s="52" t="s">
        <v>2</v>
      </c>
      <c r="G358" s="52"/>
      <c r="H358" s="52" t="s">
        <v>2</v>
      </c>
      <c r="I358" s="52"/>
      <c r="J358" s="52" t="s">
        <v>2</v>
      </c>
      <c r="K358" s="52"/>
      <c r="L358" s="52">
        <v>8</v>
      </c>
      <c r="M358" s="52"/>
      <c r="N358" s="52" t="s">
        <v>2</v>
      </c>
      <c r="O358" s="52"/>
      <c r="P358" s="52" t="s">
        <v>2</v>
      </c>
      <c r="Q358" s="52"/>
      <c r="R358" s="52">
        <v>30</v>
      </c>
      <c r="S358" s="52"/>
      <c r="T358" s="52" t="s">
        <v>2</v>
      </c>
      <c r="U358" s="52"/>
      <c r="V358" s="52">
        <v>60</v>
      </c>
      <c r="W358" s="52"/>
      <c r="X358" s="29">
        <v>60</v>
      </c>
      <c r="Y358" s="30" t="s">
        <v>2</v>
      </c>
    </row>
    <row r="359" spans="1:25" ht="12" customHeight="1">
      <c r="A359" s="57"/>
      <c r="B359" s="141"/>
      <c r="C359" s="59"/>
      <c r="D359" s="60"/>
      <c r="E359" s="26" t="s">
        <v>1</v>
      </c>
      <c r="F359" s="106">
        <v>0</v>
      </c>
      <c r="G359" s="89"/>
      <c r="H359" s="89"/>
      <c r="I359" s="89"/>
      <c r="J359" s="89"/>
      <c r="K359" s="89"/>
      <c r="L359" s="89"/>
      <c r="M359" s="89"/>
      <c r="N359" s="89"/>
      <c r="O359" s="89"/>
      <c r="P359" s="89"/>
      <c r="Q359" s="89"/>
      <c r="R359" s="89"/>
      <c r="S359" s="89"/>
      <c r="T359" s="89"/>
      <c r="U359" s="89"/>
      <c r="V359" s="89"/>
      <c r="W359" s="89"/>
      <c r="X359" s="89"/>
      <c r="Y359" s="90"/>
    </row>
    <row r="360" spans="1:25" ht="12" customHeight="1">
      <c r="A360" s="57"/>
      <c r="B360" s="141"/>
      <c r="C360" s="59"/>
      <c r="D360" s="60"/>
      <c r="E360" s="26" t="s">
        <v>0</v>
      </c>
      <c r="F360" s="52">
        <f>F446</f>
        <v>0</v>
      </c>
      <c r="G360" s="52"/>
      <c r="H360" s="52">
        <f>H446</f>
        <v>0</v>
      </c>
      <c r="I360" s="52"/>
      <c r="J360" s="52">
        <f>J446</f>
        <v>0</v>
      </c>
      <c r="K360" s="52"/>
      <c r="L360" s="52">
        <f>L446</f>
        <v>0</v>
      </c>
      <c r="M360" s="52"/>
      <c r="N360" s="52">
        <f>N446</f>
        <v>0</v>
      </c>
      <c r="O360" s="52"/>
      <c r="P360" s="52">
        <f>P446</f>
        <v>0</v>
      </c>
      <c r="Q360" s="52"/>
      <c r="R360" s="52">
        <f>R446</f>
        <v>40</v>
      </c>
      <c r="S360" s="52"/>
      <c r="T360" s="52">
        <f>T446</f>
        <v>40</v>
      </c>
      <c r="U360" s="52"/>
      <c r="V360" s="52">
        <f>V446</f>
        <v>75</v>
      </c>
      <c r="W360" s="52"/>
      <c r="X360" s="29">
        <f>X446</f>
        <v>75</v>
      </c>
      <c r="Y360" s="28">
        <f>X360/X358*100</f>
        <v>125</v>
      </c>
    </row>
    <row r="361" spans="1:25" ht="12" customHeight="1">
      <c r="A361" s="80" t="s">
        <v>7</v>
      </c>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2"/>
    </row>
    <row r="362" spans="1:25" ht="12" customHeight="1">
      <c r="A362" s="142">
        <v>56</v>
      </c>
      <c r="B362" s="149" t="s">
        <v>112</v>
      </c>
      <c r="C362" s="144" t="s">
        <v>230</v>
      </c>
      <c r="D362" s="145" t="s">
        <v>5</v>
      </c>
      <c r="E362" s="26" t="s">
        <v>4</v>
      </c>
      <c r="F362" s="110">
        <f>F405</f>
        <v>0</v>
      </c>
      <c r="G362" s="111"/>
      <c r="H362" s="110">
        <f>H405</f>
        <v>0</v>
      </c>
      <c r="I362" s="111"/>
      <c r="J362" s="110">
        <f>J405</f>
        <v>0</v>
      </c>
      <c r="K362" s="111"/>
      <c r="L362" s="110">
        <f>L405</f>
        <v>0</v>
      </c>
      <c r="M362" s="111"/>
      <c r="N362" s="110">
        <f>N405</f>
        <v>0</v>
      </c>
      <c r="O362" s="111"/>
      <c r="P362" s="110">
        <f>P405</f>
        <v>0</v>
      </c>
      <c r="Q362" s="111"/>
      <c r="R362" s="110">
        <f>R405</f>
        <v>0</v>
      </c>
      <c r="S362" s="111"/>
      <c r="T362" s="110">
        <f>T405</f>
        <v>461359</v>
      </c>
      <c r="U362" s="111"/>
      <c r="V362" s="110">
        <f>V405</f>
        <v>633447</v>
      </c>
      <c r="W362" s="111"/>
      <c r="X362" s="27">
        <f>X405</f>
        <v>633447</v>
      </c>
      <c r="Y362" s="28">
        <f>X362/X363*100</f>
        <v>633.447</v>
      </c>
    </row>
    <row r="363" spans="1:25" ht="12" customHeight="1">
      <c r="A363" s="142"/>
      <c r="B363" s="149"/>
      <c r="C363" s="144"/>
      <c r="D363" s="145"/>
      <c r="E363" s="26" t="s">
        <v>3</v>
      </c>
      <c r="F363" s="109" t="s">
        <v>2</v>
      </c>
      <c r="G363" s="109"/>
      <c r="H363" s="109" t="s">
        <v>2</v>
      </c>
      <c r="I363" s="109"/>
      <c r="J363" s="109" t="s">
        <v>2</v>
      </c>
      <c r="K363" s="109"/>
      <c r="L363" s="109">
        <v>20000</v>
      </c>
      <c r="M363" s="109"/>
      <c r="N363" s="91" t="s">
        <v>2</v>
      </c>
      <c r="O363" s="91"/>
      <c r="P363" s="91" t="s">
        <v>2</v>
      </c>
      <c r="Q363" s="91"/>
      <c r="R363" s="109">
        <v>60000</v>
      </c>
      <c r="S363" s="109"/>
      <c r="T363" s="109" t="s">
        <v>2</v>
      </c>
      <c r="U363" s="109"/>
      <c r="V363" s="109">
        <v>100000</v>
      </c>
      <c r="W363" s="109"/>
      <c r="X363" s="29">
        <v>100000</v>
      </c>
      <c r="Y363" s="28"/>
    </row>
    <row r="364" spans="1:25" ht="12" customHeight="1">
      <c r="A364" s="142"/>
      <c r="B364" s="149"/>
      <c r="C364" s="144"/>
      <c r="D364" s="145"/>
      <c r="E364" s="26" t="s">
        <v>1</v>
      </c>
      <c r="F364" s="109">
        <v>0</v>
      </c>
      <c r="G364" s="109"/>
      <c r="H364" s="109"/>
      <c r="I364" s="109"/>
      <c r="J364" s="109"/>
      <c r="K364" s="109"/>
      <c r="L364" s="109"/>
      <c r="M364" s="109"/>
      <c r="N364" s="109"/>
      <c r="O364" s="109"/>
      <c r="P364" s="109"/>
      <c r="Q364" s="109"/>
      <c r="R364" s="109"/>
      <c r="S364" s="109"/>
      <c r="T364" s="109"/>
      <c r="U364" s="109"/>
      <c r="V364" s="109"/>
      <c r="W364" s="109"/>
      <c r="X364" s="29"/>
      <c r="Y364" s="28"/>
    </row>
    <row r="365" spans="1:25" ht="12" customHeight="1">
      <c r="A365" s="142"/>
      <c r="B365" s="149"/>
      <c r="C365" s="144"/>
      <c r="D365" s="145"/>
      <c r="E365" s="26" t="s">
        <v>0</v>
      </c>
      <c r="F365" s="91">
        <v>0</v>
      </c>
      <c r="G365" s="91"/>
      <c r="H365" s="91">
        <v>0</v>
      </c>
      <c r="I365" s="91"/>
      <c r="J365" s="91">
        <v>0</v>
      </c>
      <c r="K365" s="91"/>
      <c r="L365" s="91">
        <v>0</v>
      </c>
      <c r="M365" s="91"/>
      <c r="N365" s="91">
        <f>N408</f>
        <v>0</v>
      </c>
      <c r="O365" s="91"/>
      <c r="P365" s="91">
        <f>P408</f>
        <v>15000</v>
      </c>
      <c r="Q365" s="91"/>
      <c r="R365" s="91">
        <f>R408</f>
        <v>22519</v>
      </c>
      <c r="S365" s="91"/>
      <c r="T365" s="91">
        <f>T408</f>
        <v>83900</v>
      </c>
      <c r="U365" s="91"/>
      <c r="V365" s="91">
        <f>V408</f>
        <v>169048</v>
      </c>
      <c r="W365" s="91"/>
      <c r="X365" s="29">
        <f>X408</f>
        <v>169048</v>
      </c>
      <c r="Y365" s="28">
        <f>X365/X363*100</f>
        <v>169.048</v>
      </c>
    </row>
    <row r="366" spans="1:25" ht="12" customHeight="1">
      <c r="A366" s="57">
        <v>57</v>
      </c>
      <c r="B366" s="58" t="s">
        <v>2</v>
      </c>
      <c r="C366" s="59" t="s">
        <v>231</v>
      </c>
      <c r="D366" s="60" t="s">
        <v>5</v>
      </c>
      <c r="E366" s="26" t="s">
        <v>4</v>
      </c>
      <c r="F366" s="87">
        <f>F409</f>
        <v>0</v>
      </c>
      <c r="G366" s="88"/>
      <c r="H366" s="87">
        <f>H409</f>
        <v>0</v>
      </c>
      <c r="I366" s="88"/>
      <c r="J366" s="87">
        <f>J409</f>
        <v>0</v>
      </c>
      <c r="K366" s="88"/>
      <c r="L366" s="87">
        <f>L409</f>
        <v>0</v>
      </c>
      <c r="M366" s="88"/>
      <c r="N366" s="87">
        <f>N409</f>
        <v>0</v>
      </c>
      <c r="O366" s="88"/>
      <c r="P366" s="87">
        <f>P409</f>
        <v>0</v>
      </c>
      <c r="Q366" s="88"/>
      <c r="R366" s="87">
        <f>R409</f>
        <v>0</v>
      </c>
      <c r="S366" s="88"/>
      <c r="T366" s="87">
        <f>T409</f>
        <v>162</v>
      </c>
      <c r="U366" s="88"/>
      <c r="V366" s="87">
        <f>V409</f>
        <v>1001</v>
      </c>
      <c r="W366" s="88"/>
      <c r="X366" s="31">
        <f>X409</f>
        <v>1001</v>
      </c>
      <c r="Y366" s="28">
        <f>X366/X367*100</f>
        <v>31.28125</v>
      </c>
    </row>
    <row r="367" spans="1:25" ht="12" customHeight="1">
      <c r="A367" s="57"/>
      <c r="B367" s="58"/>
      <c r="C367" s="59"/>
      <c r="D367" s="60"/>
      <c r="E367" s="26" t="s">
        <v>3</v>
      </c>
      <c r="F367" s="52" t="s">
        <v>2</v>
      </c>
      <c r="G367" s="52"/>
      <c r="H367" s="52" t="s">
        <v>2</v>
      </c>
      <c r="I367" s="52"/>
      <c r="J367" s="52" t="s">
        <v>2</v>
      </c>
      <c r="K367" s="52"/>
      <c r="L367" s="52">
        <v>200</v>
      </c>
      <c r="M367" s="52"/>
      <c r="N367" s="52" t="s">
        <v>2</v>
      </c>
      <c r="O367" s="52"/>
      <c r="P367" s="52" t="s">
        <v>2</v>
      </c>
      <c r="Q367" s="52"/>
      <c r="R367" s="52">
        <v>1500</v>
      </c>
      <c r="S367" s="52"/>
      <c r="T367" s="52" t="s">
        <v>2</v>
      </c>
      <c r="U367" s="52"/>
      <c r="V367" s="52">
        <v>3200</v>
      </c>
      <c r="W367" s="52"/>
      <c r="X367" s="29">
        <f>V367</f>
        <v>3200</v>
      </c>
      <c r="Y367" s="30" t="s">
        <v>2</v>
      </c>
    </row>
    <row r="368" spans="1:25" ht="12" customHeight="1">
      <c r="A368" s="57"/>
      <c r="B368" s="58"/>
      <c r="C368" s="59"/>
      <c r="D368" s="60"/>
      <c r="E368" s="26" t="s">
        <v>1</v>
      </c>
      <c r="F368" s="87">
        <v>0</v>
      </c>
      <c r="G368" s="89"/>
      <c r="H368" s="89"/>
      <c r="I368" s="89"/>
      <c r="J368" s="89"/>
      <c r="K368" s="89"/>
      <c r="L368" s="89"/>
      <c r="M368" s="89"/>
      <c r="N368" s="89"/>
      <c r="O368" s="89"/>
      <c r="P368" s="89"/>
      <c r="Q368" s="89"/>
      <c r="R368" s="89"/>
      <c r="S368" s="89"/>
      <c r="T368" s="89"/>
      <c r="U368" s="89"/>
      <c r="V368" s="89"/>
      <c r="W368" s="89"/>
      <c r="X368" s="89"/>
      <c r="Y368" s="90"/>
    </row>
    <row r="369" spans="1:25" ht="12" customHeight="1">
      <c r="A369" s="57"/>
      <c r="B369" s="58"/>
      <c r="C369" s="59"/>
      <c r="D369" s="60"/>
      <c r="E369" s="26" t="s">
        <v>0</v>
      </c>
      <c r="F369" s="52">
        <f>F412</f>
        <v>0</v>
      </c>
      <c r="G369" s="52"/>
      <c r="H369" s="52">
        <f>H412</f>
        <v>0</v>
      </c>
      <c r="I369" s="52"/>
      <c r="J369" s="52">
        <f>J412</f>
        <v>0</v>
      </c>
      <c r="K369" s="52"/>
      <c r="L369" s="52">
        <f>L412</f>
        <v>0</v>
      </c>
      <c r="M369" s="52"/>
      <c r="N369" s="52">
        <f>N412</f>
        <v>0</v>
      </c>
      <c r="O369" s="52"/>
      <c r="P369" s="52">
        <f>P412</f>
        <v>162</v>
      </c>
      <c r="Q369" s="52"/>
      <c r="R369" s="52">
        <f>R412</f>
        <v>1035</v>
      </c>
      <c r="S369" s="52"/>
      <c r="T369" s="52">
        <f>T412</f>
        <v>1200</v>
      </c>
      <c r="U369" s="52"/>
      <c r="V369" s="52">
        <f>V412</f>
        <v>2883</v>
      </c>
      <c r="W369" s="52"/>
      <c r="X369" s="29">
        <f>X412</f>
        <v>2883</v>
      </c>
      <c r="Y369" s="28">
        <f>X369/X367*100</f>
        <v>90.09375</v>
      </c>
    </row>
    <row r="370" spans="1:25" ht="12" customHeight="1">
      <c r="A370" s="57" t="s">
        <v>113</v>
      </c>
      <c r="B370" s="58" t="s">
        <v>2</v>
      </c>
      <c r="C370" s="59" t="s">
        <v>232</v>
      </c>
      <c r="D370" s="60" t="s">
        <v>5</v>
      </c>
      <c r="E370" s="26" t="s">
        <v>4</v>
      </c>
      <c r="F370" s="87">
        <f>F413</f>
        <v>0</v>
      </c>
      <c r="G370" s="88"/>
      <c r="H370" s="87">
        <f>H413</f>
        <v>0</v>
      </c>
      <c r="I370" s="88"/>
      <c r="J370" s="87">
        <f>J413</f>
        <v>0</v>
      </c>
      <c r="K370" s="88"/>
      <c r="L370" s="87">
        <f>L413</f>
        <v>0</v>
      </c>
      <c r="M370" s="88"/>
      <c r="N370" s="87">
        <f>N413</f>
        <v>0</v>
      </c>
      <c r="O370" s="88"/>
      <c r="P370" s="87">
        <f>P413</f>
        <v>0</v>
      </c>
      <c r="Q370" s="88"/>
      <c r="R370" s="87">
        <f>R413</f>
        <v>0</v>
      </c>
      <c r="S370" s="88"/>
      <c r="T370" s="87">
        <f>T413</f>
        <v>0</v>
      </c>
      <c r="U370" s="88"/>
      <c r="V370" s="87">
        <f>V413</f>
        <v>505</v>
      </c>
      <c r="W370" s="88"/>
      <c r="X370" s="31">
        <f>X413</f>
        <v>505</v>
      </c>
      <c r="Y370" s="28">
        <f>X370/X371*100</f>
        <v>25.25</v>
      </c>
    </row>
    <row r="371" spans="1:25" ht="12" customHeight="1">
      <c r="A371" s="57"/>
      <c r="B371" s="58"/>
      <c r="C371" s="59"/>
      <c r="D371" s="60"/>
      <c r="E371" s="26" t="s">
        <v>3</v>
      </c>
      <c r="F371" s="52" t="s">
        <v>2</v>
      </c>
      <c r="G371" s="52"/>
      <c r="H371" s="52" t="s">
        <v>2</v>
      </c>
      <c r="I371" s="52"/>
      <c r="J371" s="52" t="s">
        <v>2</v>
      </c>
      <c r="K371" s="52"/>
      <c r="L371" s="52">
        <v>0</v>
      </c>
      <c r="M371" s="52"/>
      <c r="N371" s="52" t="s">
        <v>2</v>
      </c>
      <c r="O371" s="52"/>
      <c r="P371" s="52" t="s">
        <v>2</v>
      </c>
      <c r="Q371" s="52"/>
      <c r="R371" s="52">
        <v>770</v>
      </c>
      <c r="S371" s="52"/>
      <c r="T371" s="52" t="s">
        <v>2</v>
      </c>
      <c r="U371" s="52"/>
      <c r="V371" s="52">
        <v>2000</v>
      </c>
      <c r="W371" s="52"/>
      <c r="X371" s="29">
        <f>V371</f>
        <v>2000</v>
      </c>
      <c r="Y371" s="30" t="s">
        <v>2</v>
      </c>
    </row>
    <row r="372" spans="1:25" ht="12" customHeight="1">
      <c r="A372" s="57"/>
      <c r="B372" s="58"/>
      <c r="C372" s="59"/>
      <c r="D372" s="60"/>
      <c r="E372" s="26" t="s">
        <v>1</v>
      </c>
      <c r="F372" s="87">
        <v>0</v>
      </c>
      <c r="G372" s="89"/>
      <c r="H372" s="89"/>
      <c r="I372" s="89"/>
      <c r="J372" s="89"/>
      <c r="K372" s="89"/>
      <c r="L372" s="89"/>
      <c r="M372" s="89"/>
      <c r="N372" s="89"/>
      <c r="O372" s="89"/>
      <c r="P372" s="89"/>
      <c r="Q372" s="89"/>
      <c r="R372" s="89"/>
      <c r="S372" s="89"/>
      <c r="T372" s="89"/>
      <c r="U372" s="89"/>
      <c r="V372" s="89"/>
      <c r="W372" s="89"/>
      <c r="X372" s="89"/>
      <c r="Y372" s="90"/>
    </row>
    <row r="373" spans="1:25" ht="12" customHeight="1">
      <c r="A373" s="57"/>
      <c r="B373" s="58"/>
      <c r="C373" s="59"/>
      <c r="D373" s="60"/>
      <c r="E373" s="26" t="s">
        <v>0</v>
      </c>
      <c r="F373" s="52">
        <f>F416</f>
        <v>0</v>
      </c>
      <c r="G373" s="52"/>
      <c r="H373" s="52">
        <f>H416</f>
        <v>0</v>
      </c>
      <c r="I373" s="52"/>
      <c r="J373" s="52">
        <f>J416</f>
        <v>0</v>
      </c>
      <c r="K373" s="52"/>
      <c r="L373" s="52">
        <f>L416</f>
        <v>0</v>
      </c>
      <c r="M373" s="52"/>
      <c r="N373" s="52">
        <f>N416</f>
        <v>0</v>
      </c>
      <c r="O373" s="52"/>
      <c r="P373" s="52">
        <f>P416</f>
        <v>0</v>
      </c>
      <c r="Q373" s="52"/>
      <c r="R373" s="52">
        <f>R416</f>
        <v>663</v>
      </c>
      <c r="S373" s="52"/>
      <c r="T373" s="52">
        <f>T416</f>
        <v>663</v>
      </c>
      <c r="U373" s="52"/>
      <c r="V373" s="52">
        <f>V416</f>
        <v>2244</v>
      </c>
      <c r="W373" s="52"/>
      <c r="X373" s="29">
        <f>X416</f>
        <v>2244</v>
      </c>
      <c r="Y373" s="28">
        <f>X373/X371*100</f>
        <v>112.20000000000002</v>
      </c>
    </row>
    <row r="374" spans="1:25" ht="12" customHeight="1">
      <c r="A374" s="57" t="s">
        <v>114</v>
      </c>
      <c r="B374" s="69" t="s">
        <v>115</v>
      </c>
      <c r="C374" s="59" t="s">
        <v>233</v>
      </c>
      <c r="D374" s="60" t="s">
        <v>5</v>
      </c>
      <c r="E374" s="26" t="s">
        <v>4</v>
      </c>
      <c r="F374" s="87">
        <f>F417</f>
        <v>0</v>
      </c>
      <c r="G374" s="88"/>
      <c r="H374" s="87">
        <f>H417</f>
        <v>0</v>
      </c>
      <c r="I374" s="88"/>
      <c r="J374" s="87">
        <f>J417</f>
        <v>0</v>
      </c>
      <c r="K374" s="88"/>
      <c r="L374" s="87">
        <f>L417</f>
        <v>0</v>
      </c>
      <c r="M374" s="88"/>
      <c r="N374" s="87">
        <f>N417</f>
        <v>0</v>
      </c>
      <c r="O374" s="88"/>
      <c r="P374" s="87">
        <f>P417</f>
        <v>0</v>
      </c>
      <c r="Q374" s="88"/>
      <c r="R374" s="87">
        <f>R417</f>
        <v>0</v>
      </c>
      <c r="S374" s="88"/>
      <c r="T374" s="87">
        <f>T417</f>
        <v>0</v>
      </c>
      <c r="U374" s="88"/>
      <c r="V374" s="87">
        <f>V417</f>
        <v>22</v>
      </c>
      <c r="W374" s="88"/>
      <c r="X374" s="31">
        <f>X417</f>
        <v>22</v>
      </c>
      <c r="Y374" s="28">
        <f>X374/X375*100</f>
        <v>4.7826086956521738</v>
      </c>
    </row>
    <row r="375" spans="1:25" ht="12" customHeight="1">
      <c r="A375" s="57"/>
      <c r="B375" s="69"/>
      <c r="C375" s="59"/>
      <c r="D375" s="60"/>
      <c r="E375" s="26" t="s">
        <v>3</v>
      </c>
      <c r="F375" s="52" t="s">
        <v>2</v>
      </c>
      <c r="G375" s="52"/>
      <c r="H375" s="52" t="s">
        <v>2</v>
      </c>
      <c r="I375" s="52"/>
      <c r="J375" s="52" t="s">
        <v>2</v>
      </c>
      <c r="K375" s="52"/>
      <c r="L375" s="52">
        <v>0</v>
      </c>
      <c r="M375" s="52"/>
      <c r="N375" s="52" t="s">
        <v>2</v>
      </c>
      <c r="O375" s="52"/>
      <c r="P375" s="52" t="s">
        <v>2</v>
      </c>
      <c r="Q375" s="52"/>
      <c r="R375" s="52">
        <v>200</v>
      </c>
      <c r="S375" s="52"/>
      <c r="T375" s="52" t="s">
        <v>2</v>
      </c>
      <c r="U375" s="52"/>
      <c r="V375" s="52">
        <v>460</v>
      </c>
      <c r="W375" s="52"/>
      <c r="X375" s="29">
        <f>V375</f>
        <v>460</v>
      </c>
      <c r="Y375" s="30" t="s">
        <v>2</v>
      </c>
    </row>
    <row r="376" spans="1:25" ht="12" customHeight="1">
      <c r="A376" s="57"/>
      <c r="B376" s="69"/>
      <c r="C376" s="59"/>
      <c r="D376" s="60"/>
      <c r="E376" s="26" t="s">
        <v>1</v>
      </c>
      <c r="F376" s="87">
        <v>0</v>
      </c>
      <c r="G376" s="89"/>
      <c r="H376" s="89"/>
      <c r="I376" s="89"/>
      <c r="J376" s="89"/>
      <c r="K376" s="89"/>
      <c r="L376" s="89"/>
      <c r="M376" s="89"/>
      <c r="N376" s="89"/>
      <c r="O376" s="89"/>
      <c r="P376" s="89"/>
      <c r="Q376" s="89"/>
      <c r="R376" s="89"/>
      <c r="S376" s="89"/>
      <c r="T376" s="89"/>
      <c r="U376" s="89"/>
      <c r="V376" s="89"/>
      <c r="W376" s="89"/>
      <c r="X376" s="89"/>
      <c r="Y376" s="90"/>
    </row>
    <row r="377" spans="1:25" ht="12" customHeight="1">
      <c r="A377" s="57"/>
      <c r="B377" s="69"/>
      <c r="C377" s="59"/>
      <c r="D377" s="60"/>
      <c r="E377" s="26" t="s">
        <v>0</v>
      </c>
      <c r="F377" s="52">
        <f>F420</f>
        <v>0</v>
      </c>
      <c r="G377" s="52"/>
      <c r="H377" s="52">
        <f>H420</f>
        <v>0</v>
      </c>
      <c r="I377" s="52"/>
      <c r="J377" s="52">
        <f>J420</f>
        <v>0</v>
      </c>
      <c r="K377" s="52"/>
      <c r="L377" s="52">
        <f>L420</f>
        <v>0</v>
      </c>
      <c r="M377" s="52"/>
      <c r="N377" s="52">
        <f>N420</f>
        <v>0</v>
      </c>
      <c r="O377" s="52"/>
      <c r="P377" s="52">
        <f>P420</f>
        <v>0</v>
      </c>
      <c r="Q377" s="52"/>
      <c r="R377" s="52">
        <f>R420</f>
        <v>184</v>
      </c>
      <c r="S377" s="52"/>
      <c r="T377" s="52">
        <f>T420</f>
        <v>184</v>
      </c>
      <c r="U377" s="52"/>
      <c r="V377" s="52">
        <f>V420</f>
        <v>184</v>
      </c>
      <c r="W377" s="52"/>
      <c r="X377" s="29">
        <f>X420</f>
        <v>184</v>
      </c>
      <c r="Y377" s="28">
        <f>X377/X375*100</f>
        <v>40</v>
      </c>
    </row>
    <row r="378" spans="1:25" ht="12" customHeight="1">
      <c r="A378" s="57" t="s">
        <v>116</v>
      </c>
      <c r="B378" s="69" t="s">
        <v>117</v>
      </c>
      <c r="C378" s="59" t="s">
        <v>234</v>
      </c>
      <c r="D378" s="60" t="s">
        <v>5</v>
      </c>
      <c r="E378" s="26" t="s">
        <v>4</v>
      </c>
      <c r="F378" s="87">
        <f>F421</f>
        <v>0</v>
      </c>
      <c r="G378" s="88"/>
      <c r="H378" s="87">
        <f>H421</f>
        <v>0</v>
      </c>
      <c r="I378" s="88"/>
      <c r="J378" s="87">
        <f>J421</f>
        <v>0</v>
      </c>
      <c r="K378" s="88"/>
      <c r="L378" s="87">
        <f>L421</f>
        <v>0</v>
      </c>
      <c r="M378" s="88"/>
      <c r="N378" s="87">
        <f>N421</f>
        <v>0</v>
      </c>
      <c r="O378" s="88"/>
      <c r="P378" s="87">
        <f>P421</f>
        <v>0</v>
      </c>
      <c r="Q378" s="88"/>
      <c r="R378" s="87">
        <f>R421</f>
        <v>0</v>
      </c>
      <c r="S378" s="88"/>
      <c r="T378" s="87">
        <f>T421</f>
        <v>134</v>
      </c>
      <c r="U378" s="88"/>
      <c r="V378" s="87">
        <f>V421</f>
        <v>261</v>
      </c>
      <c r="W378" s="88"/>
      <c r="X378" s="31">
        <f>X421</f>
        <v>261</v>
      </c>
      <c r="Y378" s="28">
        <f>X378/X379*100</f>
        <v>108.74999999999999</v>
      </c>
    </row>
    <row r="379" spans="1:25" ht="12" customHeight="1">
      <c r="A379" s="57"/>
      <c r="B379" s="69"/>
      <c r="C379" s="59"/>
      <c r="D379" s="60"/>
      <c r="E379" s="26" t="s">
        <v>3</v>
      </c>
      <c r="F379" s="52" t="s">
        <v>2</v>
      </c>
      <c r="G379" s="52"/>
      <c r="H379" s="52" t="s">
        <v>2</v>
      </c>
      <c r="I379" s="52"/>
      <c r="J379" s="52" t="s">
        <v>2</v>
      </c>
      <c r="K379" s="52"/>
      <c r="L379" s="52">
        <v>70</v>
      </c>
      <c r="M379" s="52"/>
      <c r="N379" s="52" t="s">
        <v>2</v>
      </c>
      <c r="O379" s="52"/>
      <c r="P379" s="52" t="s">
        <v>2</v>
      </c>
      <c r="Q379" s="52"/>
      <c r="R379" s="52">
        <v>170</v>
      </c>
      <c r="S379" s="52"/>
      <c r="T379" s="52" t="s">
        <v>2</v>
      </c>
      <c r="U379" s="52"/>
      <c r="V379" s="52">
        <v>240</v>
      </c>
      <c r="W379" s="52"/>
      <c r="X379" s="29">
        <f>V379</f>
        <v>240</v>
      </c>
      <c r="Y379" s="30" t="s">
        <v>2</v>
      </c>
    </row>
    <row r="380" spans="1:25" ht="12" customHeight="1">
      <c r="A380" s="57"/>
      <c r="B380" s="69"/>
      <c r="C380" s="59"/>
      <c r="D380" s="60"/>
      <c r="E380" s="26" t="s">
        <v>1</v>
      </c>
      <c r="F380" s="87">
        <v>0</v>
      </c>
      <c r="G380" s="89"/>
      <c r="H380" s="89"/>
      <c r="I380" s="89"/>
      <c r="J380" s="89"/>
      <c r="K380" s="89"/>
      <c r="L380" s="89"/>
      <c r="M380" s="89"/>
      <c r="N380" s="89"/>
      <c r="O380" s="89"/>
      <c r="P380" s="89"/>
      <c r="Q380" s="89"/>
      <c r="R380" s="89"/>
      <c r="S380" s="89"/>
      <c r="T380" s="89"/>
      <c r="U380" s="89"/>
      <c r="V380" s="89"/>
      <c r="W380" s="89"/>
      <c r="X380" s="89"/>
      <c r="Y380" s="90"/>
    </row>
    <row r="381" spans="1:25" ht="12" customHeight="1">
      <c r="A381" s="57"/>
      <c r="B381" s="69"/>
      <c r="C381" s="59"/>
      <c r="D381" s="60"/>
      <c r="E381" s="26" t="s">
        <v>0</v>
      </c>
      <c r="F381" s="52">
        <f>F424</f>
        <v>0</v>
      </c>
      <c r="G381" s="52"/>
      <c r="H381" s="52">
        <f>H424</f>
        <v>0</v>
      </c>
      <c r="I381" s="52"/>
      <c r="J381" s="52">
        <f>J424</f>
        <v>0</v>
      </c>
      <c r="K381" s="52"/>
      <c r="L381" s="52">
        <f>L424</f>
        <v>0</v>
      </c>
      <c r="M381" s="52"/>
      <c r="N381" s="52">
        <f>N424</f>
        <v>0</v>
      </c>
      <c r="O381" s="52"/>
      <c r="P381" s="52">
        <f>P424</f>
        <v>134</v>
      </c>
      <c r="Q381" s="52"/>
      <c r="R381" s="52">
        <f>R424</f>
        <v>143</v>
      </c>
      <c r="S381" s="52"/>
      <c r="T381" s="52">
        <f>T424</f>
        <v>205</v>
      </c>
      <c r="U381" s="52"/>
      <c r="V381" s="52">
        <f>V424</f>
        <v>238</v>
      </c>
      <c r="W381" s="52"/>
      <c r="X381" s="29">
        <f>X424</f>
        <v>238</v>
      </c>
      <c r="Y381" s="28">
        <f>X381/X379*100</f>
        <v>99.166666666666671</v>
      </c>
    </row>
    <row r="382" spans="1:25" ht="12" customHeight="1">
      <c r="A382" s="57" t="s">
        <v>118</v>
      </c>
      <c r="B382" s="69" t="s">
        <v>119</v>
      </c>
      <c r="C382" s="59" t="s">
        <v>235</v>
      </c>
      <c r="D382" s="60" t="s">
        <v>5</v>
      </c>
      <c r="E382" s="26" t="s">
        <v>4</v>
      </c>
      <c r="F382" s="87">
        <f>F425</f>
        <v>0</v>
      </c>
      <c r="G382" s="88"/>
      <c r="H382" s="87">
        <f>H425</f>
        <v>0</v>
      </c>
      <c r="I382" s="88"/>
      <c r="J382" s="87">
        <f>J425</f>
        <v>0</v>
      </c>
      <c r="K382" s="88"/>
      <c r="L382" s="87">
        <f>L425</f>
        <v>0</v>
      </c>
      <c r="M382" s="88"/>
      <c r="N382" s="87">
        <f>N425</f>
        <v>0</v>
      </c>
      <c r="O382" s="88"/>
      <c r="P382" s="87">
        <f>P425</f>
        <v>0</v>
      </c>
      <c r="Q382" s="88"/>
      <c r="R382" s="87">
        <f>R425</f>
        <v>0</v>
      </c>
      <c r="S382" s="88"/>
      <c r="T382" s="87">
        <f>T425</f>
        <v>28</v>
      </c>
      <c r="U382" s="88"/>
      <c r="V382" s="187">
        <f>V425</f>
        <v>213</v>
      </c>
      <c r="W382" s="188"/>
      <c r="X382" s="31">
        <f>X425</f>
        <v>213</v>
      </c>
      <c r="Y382" s="28">
        <f>X382/X383*100</f>
        <v>42.6</v>
      </c>
    </row>
    <row r="383" spans="1:25" ht="12" customHeight="1">
      <c r="A383" s="57"/>
      <c r="B383" s="69"/>
      <c r="C383" s="59"/>
      <c r="D383" s="60"/>
      <c r="E383" s="26" t="s">
        <v>3</v>
      </c>
      <c r="F383" s="52" t="s">
        <v>2</v>
      </c>
      <c r="G383" s="52"/>
      <c r="H383" s="52" t="s">
        <v>2</v>
      </c>
      <c r="I383" s="52"/>
      <c r="J383" s="52" t="s">
        <v>2</v>
      </c>
      <c r="K383" s="52"/>
      <c r="L383" s="52">
        <v>130</v>
      </c>
      <c r="M383" s="52"/>
      <c r="N383" s="52" t="s">
        <v>2</v>
      </c>
      <c r="O383" s="52"/>
      <c r="P383" s="52" t="s">
        <v>2</v>
      </c>
      <c r="Q383" s="52"/>
      <c r="R383" s="52">
        <v>360</v>
      </c>
      <c r="S383" s="52"/>
      <c r="T383" s="52" t="s">
        <v>2</v>
      </c>
      <c r="U383" s="52"/>
      <c r="V383" s="52">
        <v>500</v>
      </c>
      <c r="W383" s="52"/>
      <c r="X383" s="29">
        <f>V383</f>
        <v>500</v>
      </c>
      <c r="Y383" s="30" t="s">
        <v>2</v>
      </c>
    </row>
    <row r="384" spans="1:25" ht="12" customHeight="1">
      <c r="A384" s="57"/>
      <c r="B384" s="69"/>
      <c r="C384" s="59"/>
      <c r="D384" s="60"/>
      <c r="E384" s="26" t="s">
        <v>1</v>
      </c>
      <c r="F384" s="87">
        <v>0</v>
      </c>
      <c r="G384" s="89"/>
      <c r="H384" s="89"/>
      <c r="I384" s="89"/>
      <c r="J384" s="89"/>
      <c r="K384" s="89"/>
      <c r="L384" s="89"/>
      <c r="M384" s="89"/>
      <c r="N384" s="89"/>
      <c r="O384" s="89"/>
      <c r="P384" s="89"/>
      <c r="Q384" s="89"/>
      <c r="R384" s="89"/>
      <c r="S384" s="89"/>
      <c r="T384" s="89"/>
      <c r="U384" s="89"/>
      <c r="V384" s="89"/>
      <c r="W384" s="89"/>
      <c r="X384" s="89"/>
      <c r="Y384" s="90"/>
    </row>
    <row r="385" spans="1:25" ht="12" customHeight="1">
      <c r="A385" s="57"/>
      <c r="B385" s="69"/>
      <c r="C385" s="59"/>
      <c r="D385" s="60"/>
      <c r="E385" s="26" t="s">
        <v>0</v>
      </c>
      <c r="F385" s="52">
        <f>F428</f>
        <v>0</v>
      </c>
      <c r="G385" s="52"/>
      <c r="H385" s="52">
        <f>H428</f>
        <v>0</v>
      </c>
      <c r="I385" s="52"/>
      <c r="J385" s="52">
        <f>J428</f>
        <v>0</v>
      </c>
      <c r="K385" s="52"/>
      <c r="L385" s="52">
        <f>L428</f>
        <v>0</v>
      </c>
      <c r="M385" s="52"/>
      <c r="N385" s="52">
        <f>N428</f>
        <v>0</v>
      </c>
      <c r="O385" s="52"/>
      <c r="P385" s="52">
        <f>P428</f>
        <v>28</v>
      </c>
      <c r="Q385" s="52"/>
      <c r="R385" s="52">
        <f>R428</f>
        <v>45</v>
      </c>
      <c r="S385" s="52"/>
      <c r="T385" s="52">
        <f>T428</f>
        <v>148</v>
      </c>
      <c r="U385" s="52"/>
      <c r="V385" s="52">
        <f>V428</f>
        <v>217</v>
      </c>
      <c r="W385" s="52"/>
      <c r="X385" s="29">
        <f>X428</f>
        <v>217</v>
      </c>
      <c r="Y385" s="28">
        <f>X385/X383*100</f>
        <v>43.4</v>
      </c>
    </row>
    <row r="386" spans="1:25" ht="12" customHeight="1">
      <c r="A386" s="57">
        <v>58</v>
      </c>
      <c r="B386" s="77" t="s">
        <v>2</v>
      </c>
      <c r="C386" s="59" t="s">
        <v>236</v>
      </c>
      <c r="D386" s="60" t="s">
        <v>93</v>
      </c>
      <c r="E386" s="26" t="s">
        <v>4</v>
      </c>
      <c r="F386" s="87">
        <f>F429</f>
        <v>0</v>
      </c>
      <c r="G386" s="88"/>
      <c r="H386" s="87">
        <f>H429</f>
        <v>0</v>
      </c>
      <c r="I386" s="88"/>
      <c r="J386" s="87">
        <f>J429</f>
        <v>0</v>
      </c>
      <c r="K386" s="88"/>
      <c r="L386" s="87">
        <f>L429</f>
        <v>0</v>
      </c>
      <c r="M386" s="88"/>
      <c r="N386" s="87">
        <f>N429</f>
        <v>0</v>
      </c>
      <c r="O386" s="88"/>
      <c r="P386" s="87">
        <f>P429</f>
        <v>0</v>
      </c>
      <c r="Q386" s="88"/>
      <c r="R386" s="87">
        <f>R429</f>
        <v>0</v>
      </c>
      <c r="S386" s="88"/>
      <c r="T386" s="87">
        <f>T429</f>
        <v>37515</v>
      </c>
      <c r="U386" s="88"/>
      <c r="V386" s="87">
        <f>V429</f>
        <v>75929</v>
      </c>
      <c r="W386" s="88"/>
      <c r="X386" s="31">
        <f>X429</f>
        <v>75929</v>
      </c>
      <c r="Y386" s="28">
        <f>X386/X387*100</f>
        <v>75.929000000000002</v>
      </c>
    </row>
    <row r="387" spans="1:25" ht="12" customHeight="1">
      <c r="A387" s="57"/>
      <c r="B387" s="69"/>
      <c r="C387" s="59"/>
      <c r="D387" s="60"/>
      <c r="E387" s="26" t="s">
        <v>3</v>
      </c>
      <c r="F387" s="52" t="s">
        <v>2</v>
      </c>
      <c r="G387" s="52"/>
      <c r="H387" s="52" t="s">
        <v>2</v>
      </c>
      <c r="I387" s="52"/>
      <c r="J387" s="52" t="s">
        <v>2</v>
      </c>
      <c r="K387" s="52"/>
      <c r="L387" s="52">
        <v>15000</v>
      </c>
      <c r="M387" s="52"/>
      <c r="N387" s="52" t="s">
        <v>2</v>
      </c>
      <c r="O387" s="52"/>
      <c r="P387" s="52" t="s">
        <v>2</v>
      </c>
      <c r="Q387" s="52"/>
      <c r="R387" s="52">
        <v>60000</v>
      </c>
      <c r="S387" s="52"/>
      <c r="T387" s="52" t="s">
        <v>2</v>
      </c>
      <c r="U387" s="52"/>
      <c r="V387" s="52">
        <v>100000</v>
      </c>
      <c r="W387" s="52"/>
      <c r="X387" s="29">
        <v>100000</v>
      </c>
      <c r="Y387" s="30" t="s">
        <v>2</v>
      </c>
    </row>
    <row r="388" spans="1:25" ht="12" customHeight="1">
      <c r="A388" s="57"/>
      <c r="B388" s="69"/>
      <c r="C388" s="59"/>
      <c r="D388" s="60"/>
      <c r="E388" s="26" t="s">
        <v>1</v>
      </c>
      <c r="F388" s="87">
        <v>0</v>
      </c>
      <c r="G388" s="89"/>
      <c r="H388" s="89"/>
      <c r="I388" s="89"/>
      <c r="J388" s="89"/>
      <c r="K388" s="89"/>
      <c r="L388" s="89"/>
      <c r="M388" s="89"/>
      <c r="N388" s="89"/>
      <c r="O388" s="89"/>
      <c r="P388" s="89"/>
      <c r="Q388" s="89"/>
      <c r="R388" s="89"/>
      <c r="S388" s="89"/>
      <c r="T388" s="89"/>
      <c r="U388" s="89"/>
      <c r="V388" s="89"/>
      <c r="W388" s="89"/>
      <c r="X388" s="89"/>
      <c r="Y388" s="90"/>
    </row>
    <row r="389" spans="1:25" ht="20.25" customHeight="1">
      <c r="A389" s="57"/>
      <c r="B389" s="69"/>
      <c r="C389" s="59"/>
      <c r="D389" s="60"/>
      <c r="E389" s="26" t="s">
        <v>0</v>
      </c>
      <c r="F389" s="52">
        <f>F432</f>
        <v>0</v>
      </c>
      <c r="G389" s="52"/>
      <c r="H389" s="52">
        <f>H432</f>
        <v>0</v>
      </c>
      <c r="I389" s="52"/>
      <c r="J389" s="52">
        <f>J432</f>
        <v>0</v>
      </c>
      <c r="K389" s="52"/>
      <c r="L389" s="52">
        <f>L432</f>
        <v>0</v>
      </c>
      <c r="M389" s="52"/>
      <c r="N389" s="52">
        <f>N432</f>
        <v>0</v>
      </c>
      <c r="O389" s="52"/>
      <c r="P389" s="52">
        <f>P432</f>
        <v>10360</v>
      </c>
      <c r="Q389" s="52"/>
      <c r="R389" s="52">
        <f>R432</f>
        <v>26058</v>
      </c>
      <c r="S389" s="52"/>
      <c r="T389" s="52">
        <f>T432</f>
        <v>28058</v>
      </c>
      <c r="U389" s="52"/>
      <c r="V389" s="52">
        <f>V432</f>
        <v>39338</v>
      </c>
      <c r="W389" s="52"/>
      <c r="X389" s="29">
        <f>V389</f>
        <v>39338</v>
      </c>
      <c r="Y389" s="28">
        <f>X389/X387*100</f>
        <v>39.338000000000001</v>
      </c>
    </row>
    <row r="390" spans="1:25" ht="12" customHeight="1">
      <c r="A390" s="57">
        <v>59</v>
      </c>
      <c r="B390" s="69" t="s">
        <v>120</v>
      </c>
      <c r="C390" s="59" t="s">
        <v>237</v>
      </c>
      <c r="D390" s="60" t="s">
        <v>93</v>
      </c>
      <c r="E390" s="26" t="s">
        <v>4</v>
      </c>
      <c r="F390" s="87">
        <f>F448</f>
        <v>0</v>
      </c>
      <c r="G390" s="88"/>
      <c r="H390" s="87">
        <f>H448</f>
        <v>0</v>
      </c>
      <c r="I390" s="88"/>
      <c r="J390" s="87">
        <f>J448</f>
        <v>0</v>
      </c>
      <c r="K390" s="88"/>
      <c r="L390" s="87">
        <f>L448</f>
        <v>0</v>
      </c>
      <c r="M390" s="88"/>
      <c r="N390" s="87">
        <f>N448</f>
        <v>0</v>
      </c>
      <c r="O390" s="88"/>
      <c r="P390" s="87">
        <f>P448</f>
        <v>0</v>
      </c>
      <c r="Q390" s="88"/>
      <c r="R390" s="87">
        <f>R448</f>
        <v>0</v>
      </c>
      <c r="S390" s="88"/>
      <c r="T390" s="87">
        <f>T448</f>
        <v>3450</v>
      </c>
      <c r="U390" s="88"/>
      <c r="V390" s="87">
        <f>V448</f>
        <v>464574</v>
      </c>
      <c r="W390" s="88"/>
      <c r="X390" s="31">
        <f>X448</f>
        <v>464574</v>
      </c>
      <c r="Y390" s="28">
        <f>X390/X391*100</f>
        <v>232.28700000000001</v>
      </c>
    </row>
    <row r="391" spans="1:25" ht="12" customHeight="1">
      <c r="A391" s="57"/>
      <c r="B391" s="69"/>
      <c r="C391" s="59"/>
      <c r="D391" s="60"/>
      <c r="E391" s="26" t="s">
        <v>3</v>
      </c>
      <c r="F391" s="52" t="s">
        <v>2</v>
      </c>
      <c r="G391" s="52"/>
      <c r="H391" s="52" t="s">
        <v>2</v>
      </c>
      <c r="I391" s="52"/>
      <c r="J391" s="52" t="s">
        <v>2</v>
      </c>
      <c r="K391" s="52"/>
      <c r="L391" s="52">
        <v>0</v>
      </c>
      <c r="M391" s="52"/>
      <c r="N391" s="52" t="s">
        <v>2</v>
      </c>
      <c r="O391" s="52"/>
      <c r="P391" s="52" t="s">
        <v>2</v>
      </c>
      <c r="Q391" s="52"/>
      <c r="R391" s="52">
        <v>100000</v>
      </c>
      <c r="S391" s="52"/>
      <c r="T391" s="52" t="s">
        <v>2</v>
      </c>
      <c r="U391" s="52"/>
      <c r="V391" s="52">
        <v>200000</v>
      </c>
      <c r="W391" s="52"/>
      <c r="X391" s="29">
        <f>V391</f>
        <v>200000</v>
      </c>
      <c r="Y391" s="30" t="s">
        <v>2</v>
      </c>
    </row>
    <row r="392" spans="1:25" ht="12" customHeight="1">
      <c r="A392" s="57"/>
      <c r="B392" s="69"/>
      <c r="C392" s="59"/>
      <c r="D392" s="60"/>
      <c r="E392" s="26" t="s">
        <v>1</v>
      </c>
      <c r="F392" s="87">
        <v>0</v>
      </c>
      <c r="G392" s="89"/>
      <c r="H392" s="89"/>
      <c r="I392" s="89"/>
      <c r="J392" s="89"/>
      <c r="K392" s="89"/>
      <c r="L392" s="89"/>
      <c r="M392" s="89"/>
      <c r="N392" s="89"/>
      <c r="O392" s="89"/>
      <c r="P392" s="89"/>
      <c r="Q392" s="89"/>
      <c r="R392" s="89"/>
      <c r="S392" s="89"/>
      <c r="T392" s="89"/>
      <c r="U392" s="89"/>
      <c r="V392" s="89"/>
      <c r="W392" s="89"/>
      <c r="X392" s="89"/>
      <c r="Y392" s="90"/>
    </row>
    <row r="393" spans="1:25" ht="12" customHeight="1">
      <c r="A393" s="57"/>
      <c r="B393" s="69"/>
      <c r="C393" s="59"/>
      <c r="D393" s="60"/>
      <c r="E393" s="26" t="s">
        <v>0</v>
      </c>
      <c r="F393" s="52">
        <f>F451</f>
        <v>0</v>
      </c>
      <c r="G393" s="52"/>
      <c r="H393" s="52">
        <f>H451</f>
        <v>0</v>
      </c>
      <c r="I393" s="52"/>
      <c r="J393" s="52">
        <f>J451</f>
        <v>0</v>
      </c>
      <c r="K393" s="52"/>
      <c r="L393" s="52">
        <f>L451</f>
        <v>0</v>
      </c>
      <c r="M393" s="52"/>
      <c r="N393" s="52">
        <f>N451</f>
        <v>0</v>
      </c>
      <c r="O393" s="52"/>
      <c r="P393" s="52">
        <f>P451</f>
        <v>3450</v>
      </c>
      <c r="Q393" s="52"/>
      <c r="R393" s="52">
        <f>R451</f>
        <v>170925</v>
      </c>
      <c r="S393" s="52"/>
      <c r="T393" s="52">
        <f>T451</f>
        <v>170925</v>
      </c>
      <c r="U393" s="52"/>
      <c r="V393" s="52">
        <f>V451</f>
        <v>1154432</v>
      </c>
      <c r="W393" s="52"/>
      <c r="X393" s="29">
        <f>V393</f>
        <v>1154432</v>
      </c>
      <c r="Y393" s="28">
        <f>X393/X391*100</f>
        <v>577.21600000000001</v>
      </c>
    </row>
    <row r="394" spans="1:25" ht="12" customHeight="1">
      <c r="A394" s="191" t="s">
        <v>121</v>
      </c>
      <c r="B394" s="192"/>
      <c r="C394" s="192"/>
      <c r="D394" s="192"/>
      <c r="E394" s="192"/>
      <c r="F394" s="192"/>
      <c r="G394" s="192"/>
      <c r="H394" s="192"/>
      <c r="I394" s="192"/>
      <c r="J394" s="192"/>
      <c r="K394" s="192"/>
      <c r="L394" s="192"/>
      <c r="M394" s="192"/>
      <c r="N394" s="192"/>
      <c r="O394" s="192"/>
      <c r="P394" s="192"/>
      <c r="Q394" s="192"/>
      <c r="R394" s="192"/>
      <c r="S394" s="192"/>
      <c r="T394" s="192"/>
      <c r="U394" s="192"/>
      <c r="V394" s="192"/>
      <c r="W394" s="192"/>
      <c r="X394" s="192"/>
      <c r="Y394" s="193"/>
    </row>
    <row r="395" spans="1:25" ht="12" customHeight="1">
      <c r="A395" s="73" t="s">
        <v>11</v>
      </c>
      <c r="B395" s="74"/>
      <c r="C395" s="74"/>
      <c r="D395" s="74"/>
      <c r="E395" s="74"/>
      <c r="F395" s="74"/>
      <c r="G395" s="74"/>
      <c r="H395" s="74"/>
      <c r="I395" s="74"/>
      <c r="J395" s="74"/>
      <c r="K395" s="74"/>
      <c r="L395" s="74"/>
      <c r="M395" s="74"/>
      <c r="N395" s="74"/>
      <c r="O395" s="74"/>
      <c r="P395" s="74"/>
      <c r="Q395" s="74"/>
      <c r="R395" s="74"/>
      <c r="S395" s="74"/>
      <c r="T395" s="74"/>
      <c r="U395" s="74"/>
      <c r="V395" s="74"/>
      <c r="W395" s="74"/>
      <c r="X395" s="74"/>
      <c r="Y395" s="75"/>
    </row>
    <row r="396" spans="1:25" ht="12" customHeight="1">
      <c r="A396" s="142">
        <v>60</v>
      </c>
      <c r="B396" s="143" t="s">
        <v>2</v>
      </c>
      <c r="C396" s="144" t="s">
        <v>238</v>
      </c>
      <c r="D396" s="145" t="s">
        <v>5</v>
      </c>
      <c r="E396" s="26" t="s">
        <v>4</v>
      </c>
      <c r="F396" s="110">
        <v>0</v>
      </c>
      <c r="G396" s="111"/>
      <c r="H396" s="110">
        <v>0</v>
      </c>
      <c r="I396" s="111"/>
      <c r="J396" s="110">
        <v>0</v>
      </c>
      <c r="K396" s="111"/>
      <c r="L396" s="110">
        <v>0</v>
      </c>
      <c r="M396" s="111"/>
      <c r="N396" s="110">
        <v>0</v>
      </c>
      <c r="O396" s="111"/>
      <c r="P396" s="95">
        <v>0</v>
      </c>
      <c r="Q396" s="111"/>
      <c r="R396" s="95">
        <v>1</v>
      </c>
      <c r="S396" s="111"/>
      <c r="T396" s="95">
        <v>6</v>
      </c>
      <c r="U396" s="111"/>
      <c r="V396" s="95">
        <v>19</v>
      </c>
      <c r="W396" s="111"/>
      <c r="X396" s="29">
        <f>V396</f>
        <v>19</v>
      </c>
      <c r="Y396" s="28">
        <f>X396/X397*100</f>
        <v>475</v>
      </c>
    </row>
    <row r="397" spans="1:25" ht="12" customHeight="1">
      <c r="A397" s="142"/>
      <c r="B397" s="143"/>
      <c r="C397" s="144"/>
      <c r="D397" s="145"/>
      <c r="E397" s="26" t="s">
        <v>3</v>
      </c>
      <c r="F397" s="109" t="s">
        <v>2</v>
      </c>
      <c r="G397" s="109"/>
      <c r="H397" s="109" t="s">
        <v>2</v>
      </c>
      <c r="I397" s="109"/>
      <c r="J397" s="109" t="s">
        <v>2</v>
      </c>
      <c r="K397" s="109"/>
      <c r="L397" s="109">
        <v>1</v>
      </c>
      <c r="M397" s="109"/>
      <c r="N397" s="91" t="s">
        <v>2</v>
      </c>
      <c r="O397" s="91"/>
      <c r="P397" s="91" t="s">
        <v>2</v>
      </c>
      <c r="Q397" s="91"/>
      <c r="R397" s="109">
        <v>3</v>
      </c>
      <c r="S397" s="109"/>
      <c r="T397" s="109" t="s">
        <v>2</v>
      </c>
      <c r="U397" s="109"/>
      <c r="V397" s="109">
        <v>4</v>
      </c>
      <c r="W397" s="109"/>
      <c r="X397" s="29">
        <f>V397</f>
        <v>4</v>
      </c>
      <c r="Y397" s="28"/>
    </row>
    <row r="398" spans="1:25" ht="12" customHeight="1">
      <c r="A398" s="142"/>
      <c r="B398" s="143"/>
      <c r="C398" s="144"/>
      <c r="D398" s="145"/>
      <c r="E398" s="26" t="s">
        <v>1</v>
      </c>
      <c r="F398" s="122">
        <v>0</v>
      </c>
      <c r="G398" s="112"/>
      <c r="H398" s="112"/>
      <c r="I398" s="112"/>
      <c r="J398" s="112"/>
      <c r="K398" s="112"/>
      <c r="L398" s="112"/>
      <c r="M398" s="112"/>
      <c r="N398" s="112"/>
      <c r="O398" s="112"/>
      <c r="P398" s="112"/>
      <c r="Q398" s="112"/>
      <c r="R398" s="112"/>
      <c r="S398" s="112"/>
      <c r="T398" s="112"/>
      <c r="U398" s="112"/>
      <c r="V398" s="112"/>
      <c r="W398" s="112"/>
      <c r="X398" s="112"/>
      <c r="Y398" s="113"/>
    </row>
    <row r="399" spans="1:25" ht="12" customHeight="1">
      <c r="A399" s="142"/>
      <c r="B399" s="143"/>
      <c r="C399" s="144"/>
      <c r="D399" s="145"/>
      <c r="E399" s="26" t="s">
        <v>0</v>
      </c>
      <c r="F399" s="91">
        <v>0</v>
      </c>
      <c r="G399" s="91"/>
      <c r="H399" s="91">
        <v>0</v>
      </c>
      <c r="I399" s="91"/>
      <c r="J399" s="91">
        <v>0</v>
      </c>
      <c r="K399" s="91"/>
      <c r="L399" s="91">
        <v>0</v>
      </c>
      <c r="M399" s="91"/>
      <c r="N399" s="91">
        <v>0</v>
      </c>
      <c r="O399" s="91"/>
      <c r="P399" s="91">
        <v>4</v>
      </c>
      <c r="Q399" s="91"/>
      <c r="R399" s="91">
        <v>9</v>
      </c>
      <c r="S399" s="91"/>
      <c r="T399" s="91">
        <v>13</v>
      </c>
      <c r="U399" s="91"/>
      <c r="V399" s="91">
        <v>19</v>
      </c>
      <c r="W399" s="91"/>
      <c r="X399" s="29">
        <f>V399</f>
        <v>19</v>
      </c>
      <c r="Y399" s="28">
        <f>X399/X397*100</f>
        <v>475</v>
      </c>
    </row>
    <row r="400" spans="1:25" ht="12" customHeight="1">
      <c r="A400" s="57">
        <v>61</v>
      </c>
      <c r="B400" s="69" t="s">
        <v>110</v>
      </c>
      <c r="C400" s="59" t="s">
        <v>227</v>
      </c>
      <c r="D400" s="60" t="s">
        <v>63</v>
      </c>
      <c r="E400" s="26" t="s">
        <v>4</v>
      </c>
      <c r="F400" s="87">
        <v>0</v>
      </c>
      <c r="G400" s="88"/>
      <c r="H400" s="87">
        <v>0</v>
      </c>
      <c r="I400" s="88"/>
      <c r="J400" s="87">
        <v>0</v>
      </c>
      <c r="K400" s="88"/>
      <c r="L400" s="87">
        <v>0</v>
      </c>
      <c r="M400" s="88"/>
      <c r="N400" s="87">
        <v>0</v>
      </c>
      <c r="O400" s="88"/>
      <c r="P400" s="87">
        <v>0</v>
      </c>
      <c r="Q400" s="88"/>
      <c r="R400" s="87">
        <v>0</v>
      </c>
      <c r="S400" s="88"/>
      <c r="T400" s="99">
        <v>33.950000000000003</v>
      </c>
      <c r="U400" s="100"/>
      <c r="V400" s="99">
        <v>1026.02</v>
      </c>
      <c r="W400" s="100"/>
      <c r="X400" s="33">
        <f>V400</f>
        <v>1026.02</v>
      </c>
      <c r="Y400" s="28">
        <f>X400/X401*100</f>
        <v>1026.02</v>
      </c>
    </row>
    <row r="401" spans="1:25" ht="12" customHeight="1">
      <c r="A401" s="57"/>
      <c r="B401" s="69"/>
      <c r="C401" s="59"/>
      <c r="D401" s="60"/>
      <c r="E401" s="26" t="s">
        <v>3</v>
      </c>
      <c r="F401" s="52" t="s">
        <v>2</v>
      </c>
      <c r="G401" s="52"/>
      <c r="H401" s="52" t="s">
        <v>2</v>
      </c>
      <c r="I401" s="52"/>
      <c r="J401" s="52" t="s">
        <v>2</v>
      </c>
      <c r="K401" s="52"/>
      <c r="L401" s="52">
        <v>20</v>
      </c>
      <c r="M401" s="52"/>
      <c r="N401" s="52" t="s">
        <v>2</v>
      </c>
      <c r="O401" s="52"/>
      <c r="P401" s="52" t="s">
        <v>2</v>
      </c>
      <c r="Q401" s="52"/>
      <c r="R401" s="52">
        <v>60</v>
      </c>
      <c r="S401" s="52"/>
      <c r="T401" s="52" t="s">
        <v>2</v>
      </c>
      <c r="U401" s="52"/>
      <c r="V401" s="52">
        <v>100</v>
      </c>
      <c r="W401" s="52"/>
      <c r="X401" s="29">
        <v>100</v>
      </c>
      <c r="Y401" s="30" t="s">
        <v>2</v>
      </c>
    </row>
    <row r="402" spans="1:25" ht="12" customHeight="1">
      <c r="A402" s="57"/>
      <c r="B402" s="69"/>
      <c r="C402" s="59"/>
      <c r="D402" s="60"/>
      <c r="E402" s="26" t="s">
        <v>1</v>
      </c>
      <c r="F402" s="87">
        <v>0</v>
      </c>
      <c r="G402" s="89"/>
      <c r="H402" s="89"/>
      <c r="I402" s="89"/>
      <c r="J402" s="89"/>
      <c r="K402" s="89"/>
      <c r="L402" s="89"/>
      <c r="M402" s="89"/>
      <c r="N402" s="89"/>
      <c r="O402" s="89"/>
      <c r="P402" s="89"/>
      <c r="Q402" s="89"/>
      <c r="R402" s="89"/>
      <c r="S402" s="89"/>
      <c r="T402" s="89"/>
      <c r="U402" s="89"/>
      <c r="V402" s="89"/>
      <c r="W402" s="89"/>
      <c r="X402" s="89"/>
      <c r="Y402" s="90"/>
    </row>
    <row r="403" spans="1:25" ht="12" customHeight="1">
      <c r="A403" s="57"/>
      <c r="B403" s="69"/>
      <c r="C403" s="59"/>
      <c r="D403" s="60"/>
      <c r="E403" s="26" t="s">
        <v>0</v>
      </c>
      <c r="F403" s="52">
        <v>0</v>
      </c>
      <c r="G403" s="52"/>
      <c r="H403" s="52">
        <v>0</v>
      </c>
      <c r="I403" s="52"/>
      <c r="J403" s="52">
        <v>0</v>
      </c>
      <c r="K403" s="52"/>
      <c r="L403" s="52">
        <v>0</v>
      </c>
      <c r="M403" s="52"/>
      <c r="N403" s="190">
        <v>0</v>
      </c>
      <c r="O403" s="190"/>
      <c r="P403" s="105">
        <v>33.56</v>
      </c>
      <c r="Q403" s="105"/>
      <c r="R403" s="105">
        <v>177.12</v>
      </c>
      <c r="S403" s="105"/>
      <c r="T403" s="105">
        <v>594.79999999999995</v>
      </c>
      <c r="U403" s="105"/>
      <c r="V403" s="105">
        <v>1026.02</v>
      </c>
      <c r="W403" s="105"/>
      <c r="X403" s="35">
        <f>V403</f>
        <v>1026.02</v>
      </c>
      <c r="Y403" s="28">
        <f>X403/X401*100</f>
        <v>1026.02</v>
      </c>
    </row>
    <row r="404" spans="1:25" ht="12" customHeight="1">
      <c r="A404" s="80" t="s">
        <v>7</v>
      </c>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2"/>
    </row>
    <row r="405" spans="1:25" ht="12" customHeight="1">
      <c r="A405" s="142">
        <v>62</v>
      </c>
      <c r="B405" s="149" t="s">
        <v>112</v>
      </c>
      <c r="C405" s="144" t="s">
        <v>230</v>
      </c>
      <c r="D405" s="145" t="s">
        <v>5</v>
      </c>
      <c r="E405" s="26" t="s">
        <v>4</v>
      </c>
      <c r="F405" s="110">
        <v>0</v>
      </c>
      <c r="G405" s="111"/>
      <c r="H405" s="110">
        <v>0</v>
      </c>
      <c r="I405" s="111"/>
      <c r="J405" s="110">
        <v>0</v>
      </c>
      <c r="K405" s="111"/>
      <c r="L405" s="110">
        <v>0</v>
      </c>
      <c r="M405" s="111"/>
      <c r="N405" s="110">
        <v>0</v>
      </c>
      <c r="O405" s="111"/>
      <c r="P405" s="95">
        <v>0</v>
      </c>
      <c r="Q405" s="111"/>
      <c r="R405" s="95">
        <v>0</v>
      </c>
      <c r="S405" s="111"/>
      <c r="T405" s="95">
        <v>461359</v>
      </c>
      <c r="U405" s="111"/>
      <c r="V405" s="187">
        <v>633447</v>
      </c>
      <c r="W405" s="189"/>
      <c r="X405" s="29">
        <f>V405</f>
        <v>633447</v>
      </c>
      <c r="Y405" s="28">
        <f>X405/X406*100</f>
        <v>633.447</v>
      </c>
    </row>
    <row r="406" spans="1:25" ht="12" customHeight="1">
      <c r="A406" s="142"/>
      <c r="B406" s="149"/>
      <c r="C406" s="144"/>
      <c r="D406" s="145"/>
      <c r="E406" s="26" t="s">
        <v>3</v>
      </c>
      <c r="F406" s="109" t="s">
        <v>2</v>
      </c>
      <c r="G406" s="109"/>
      <c r="H406" s="109" t="s">
        <v>2</v>
      </c>
      <c r="I406" s="109"/>
      <c r="J406" s="109" t="s">
        <v>2</v>
      </c>
      <c r="K406" s="109"/>
      <c r="L406" s="109">
        <v>20000</v>
      </c>
      <c r="M406" s="109"/>
      <c r="N406" s="91" t="s">
        <v>2</v>
      </c>
      <c r="O406" s="91"/>
      <c r="P406" s="91" t="s">
        <v>2</v>
      </c>
      <c r="Q406" s="91"/>
      <c r="R406" s="109">
        <v>60000</v>
      </c>
      <c r="S406" s="109"/>
      <c r="T406" s="109" t="s">
        <v>2</v>
      </c>
      <c r="U406" s="109"/>
      <c r="V406" s="109">
        <v>100000</v>
      </c>
      <c r="W406" s="109"/>
      <c r="X406" s="29">
        <v>100000</v>
      </c>
      <c r="Y406" s="30" t="s">
        <v>2</v>
      </c>
    </row>
    <row r="407" spans="1:25" ht="12" customHeight="1">
      <c r="A407" s="142"/>
      <c r="B407" s="149"/>
      <c r="C407" s="144"/>
      <c r="D407" s="145"/>
      <c r="E407" s="26" t="s">
        <v>1</v>
      </c>
      <c r="F407" s="110">
        <v>0</v>
      </c>
      <c r="G407" s="112"/>
      <c r="H407" s="112"/>
      <c r="I407" s="112"/>
      <c r="J407" s="112"/>
      <c r="K407" s="112"/>
      <c r="L407" s="112"/>
      <c r="M407" s="112"/>
      <c r="N407" s="112"/>
      <c r="O407" s="112"/>
      <c r="P407" s="112"/>
      <c r="Q407" s="112"/>
      <c r="R407" s="112"/>
      <c r="S407" s="112"/>
      <c r="T407" s="112"/>
      <c r="U407" s="112"/>
      <c r="V407" s="112"/>
      <c r="W407" s="112"/>
      <c r="X407" s="112"/>
      <c r="Y407" s="113"/>
    </row>
    <row r="408" spans="1:25" ht="12" customHeight="1">
      <c r="A408" s="142"/>
      <c r="B408" s="149"/>
      <c r="C408" s="144"/>
      <c r="D408" s="145"/>
      <c r="E408" s="26" t="s">
        <v>0</v>
      </c>
      <c r="F408" s="91">
        <v>0</v>
      </c>
      <c r="G408" s="91"/>
      <c r="H408" s="91">
        <v>0</v>
      </c>
      <c r="I408" s="91"/>
      <c r="J408" s="91">
        <v>0</v>
      </c>
      <c r="K408" s="91"/>
      <c r="L408" s="91">
        <v>0</v>
      </c>
      <c r="M408" s="91"/>
      <c r="N408" s="91">
        <v>0</v>
      </c>
      <c r="O408" s="91"/>
      <c r="P408" s="91">
        <v>15000</v>
      </c>
      <c r="Q408" s="91"/>
      <c r="R408" s="91">
        <v>22519</v>
      </c>
      <c r="S408" s="91"/>
      <c r="T408" s="91">
        <v>83900</v>
      </c>
      <c r="U408" s="91"/>
      <c r="V408" s="91">
        <v>169048</v>
      </c>
      <c r="W408" s="91"/>
      <c r="X408" s="29">
        <f>V408</f>
        <v>169048</v>
      </c>
      <c r="Y408" s="28">
        <f>X408/X406*100</f>
        <v>169.048</v>
      </c>
    </row>
    <row r="409" spans="1:25" ht="12" customHeight="1">
      <c r="A409" s="57">
        <v>63</v>
      </c>
      <c r="B409" s="58" t="s">
        <v>2</v>
      </c>
      <c r="C409" s="59" t="s">
        <v>231</v>
      </c>
      <c r="D409" s="60" t="s">
        <v>5</v>
      </c>
      <c r="E409" s="26" t="s">
        <v>4</v>
      </c>
      <c r="F409" s="87">
        <f>F413+F417+F421+F425</f>
        <v>0</v>
      </c>
      <c r="G409" s="88"/>
      <c r="H409" s="87">
        <f>H413+H417+H421+H425</f>
        <v>0</v>
      </c>
      <c r="I409" s="88"/>
      <c r="J409" s="87">
        <f>J413+J417+J421+J425</f>
        <v>0</v>
      </c>
      <c r="K409" s="88"/>
      <c r="L409" s="87">
        <f>L413+L417+L421+L425</f>
        <v>0</v>
      </c>
      <c r="M409" s="88"/>
      <c r="N409" s="87">
        <f>N413+N417+N421+N425</f>
        <v>0</v>
      </c>
      <c r="O409" s="88"/>
      <c r="P409" s="87">
        <f>P413+P417+P421+P425</f>
        <v>0</v>
      </c>
      <c r="Q409" s="88"/>
      <c r="R409" s="87">
        <f>R413+R417+R421+R425</f>
        <v>0</v>
      </c>
      <c r="S409" s="88"/>
      <c r="T409" s="87">
        <f>T413+T417+T421+T425</f>
        <v>162</v>
      </c>
      <c r="U409" s="88"/>
      <c r="V409" s="187">
        <f>V413+V417+V421+V425</f>
        <v>1001</v>
      </c>
      <c r="W409" s="188"/>
      <c r="X409" s="31">
        <f>V409</f>
        <v>1001</v>
      </c>
      <c r="Y409" s="28">
        <f>X409/X410*100</f>
        <v>31.28125</v>
      </c>
    </row>
    <row r="410" spans="1:25" ht="12" customHeight="1">
      <c r="A410" s="57"/>
      <c r="B410" s="58"/>
      <c r="C410" s="59"/>
      <c r="D410" s="60"/>
      <c r="E410" s="26" t="s">
        <v>3</v>
      </c>
      <c r="F410" s="52" t="s">
        <v>2</v>
      </c>
      <c r="G410" s="52"/>
      <c r="H410" s="52" t="s">
        <v>2</v>
      </c>
      <c r="I410" s="52"/>
      <c r="J410" s="52" t="s">
        <v>2</v>
      </c>
      <c r="K410" s="52"/>
      <c r="L410" s="52">
        <f>L414+L418+L422+L426</f>
        <v>200</v>
      </c>
      <c r="M410" s="52"/>
      <c r="N410" s="52" t="s">
        <v>2</v>
      </c>
      <c r="O410" s="52"/>
      <c r="P410" s="52" t="s">
        <v>2</v>
      </c>
      <c r="Q410" s="52"/>
      <c r="R410" s="52">
        <f>R414+R418+R422+R426</f>
        <v>1500</v>
      </c>
      <c r="S410" s="52"/>
      <c r="T410" s="52" t="s">
        <v>2</v>
      </c>
      <c r="U410" s="52"/>
      <c r="V410" s="52">
        <f>V414+V418+V422+V426</f>
        <v>3200</v>
      </c>
      <c r="W410" s="52"/>
      <c r="X410" s="29">
        <v>3200</v>
      </c>
      <c r="Y410" s="30" t="s">
        <v>2</v>
      </c>
    </row>
    <row r="411" spans="1:25" ht="12" customHeight="1">
      <c r="A411" s="57"/>
      <c r="B411" s="58"/>
      <c r="C411" s="59"/>
      <c r="D411" s="60"/>
      <c r="E411" s="26" t="s">
        <v>1</v>
      </c>
      <c r="F411" s="87">
        <v>0</v>
      </c>
      <c r="G411" s="89"/>
      <c r="H411" s="89"/>
      <c r="I411" s="89"/>
      <c r="J411" s="89"/>
      <c r="K411" s="89"/>
      <c r="L411" s="89"/>
      <c r="M411" s="89"/>
      <c r="N411" s="89"/>
      <c r="O411" s="89"/>
      <c r="P411" s="89"/>
      <c r="Q411" s="89"/>
      <c r="R411" s="89"/>
      <c r="S411" s="89"/>
      <c r="T411" s="89"/>
      <c r="U411" s="89"/>
      <c r="V411" s="89"/>
      <c r="W411" s="89"/>
      <c r="X411" s="89"/>
      <c r="Y411" s="90"/>
    </row>
    <row r="412" spans="1:25" ht="12" customHeight="1">
      <c r="A412" s="57"/>
      <c r="B412" s="58"/>
      <c r="C412" s="59"/>
      <c r="D412" s="60"/>
      <c r="E412" s="26" t="s">
        <v>0</v>
      </c>
      <c r="F412" s="52">
        <f>F416+F420+F424+F428</f>
        <v>0</v>
      </c>
      <c r="G412" s="52"/>
      <c r="H412" s="52">
        <f>H416+H420+H424+H428</f>
        <v>0</v>
      </c>
      <c r="I412" s="52"/>
      <c r="J412" s="52">
        <f>J416+J420+J424+J428</f>
        <v>0</v>
      </c>
      <c r="K412" s="52"/>
      <c r="L412" s="52">
        <f>L416+L420+L424+L428</f>
        <v>0</v>
      </c>
      <c r="M412" s="52"/>
      <c r="N412" s="52">
        <f>N416+N420+N424+N428</f>
        <v>0</v>
      </c>
      <c r="O412" s="52"/>
      <c r="P412" s="52">
        <f>P416+P420+P424+P428</f>
        <v>162</v>
      </c>
      <c r="Q412" s="52"/>
      <c r="R412" s="52">
        <f>R416+R420+R424+R428</f>
        <v>1035</v>
      </c>
      <c r="S412" s="52"/>
      <c r="T412" s="52">
        <f>T416+T420+T424+T428</f>
        <v>1200</v>
      </c>
      <c r="U412" s="52"/>
      <c r="V412" s="52">
        <f>V416+V420+V424+V428</f>
        <v>2883</v>
      </c>
      <c r="W412" s="52"/>
      <c r="X412" s="29">
        <f>X416+X420+X424+X428</f>
        <v>2883</v>
      </c>
      <c r="Y412" s="28">
        <f>X412/X410*100</f>
        <v>90.09375</v>
      </c>
    </row>
    <row r="413" spans="1:25" ht="12" customHeight="1">
      <c r="A413" s="57" t="s">
        <v>122</v>
      </c>
      <c r="B413" s="58" t="s">
        <v>2</v>
      </c>
      <c r="C413" s="59" t="s">
        <v>232</v>
      </c>
      <c r="D413" s="60" t="s">
        <v>5</v>
      </c>
      <c r="E413" s="26" t="s">
        <v>4</v>
      </c>
      <c r="F413" s="87">
        <v>0</v>
      </c>
      <c r="G413" s="88"/>
      <c r="H413" s="87">
        <v>0</v>
      </c>
      <c r="I413" s="88"/>
      <c r="J413" s="87">
        <v>0</v>
      </c>
      <c r="K413" s="88"/>
      <c r="L413" s="87">
        <v>0</v>
      </c>
      <c r="M413" s="88"/>
      <c r="N413" s="87">
        <v>0</v>
      </c>
      <c r="O413" s="88"/>
      <c r="P413" s="87">
        <v>0</v>
      </c>
      <c r="Q413" s="88"/>
      <c r="R413" s="87">
        <v>0</v>
      </c>
      <c r="S413" s="88"/>
      <c r="T413" s="87">
        <v>0</v>
      </c>
      <c r="U413" s="88"/>
      <c r="V413" s="187">
        <v>505</v>
      </c>
      <c r="W413" s="188"/>
      <c r="X413" s="29">
        <f>V413</f>
        <v>505</v>
      </c>
      <c r="Y413" s="28">
        <f>X413/X414*100</f>
        <v>25.25</v>
      </c>
    </row>
    <row r="414" spans="1:25" ht="12" customHeight="1">
      <c r="A414" s="57"/>
      <c r="B414" s="58"/>
      <c r="C414" s="59"/>
      <c r="D414" s="60"/>
      <c r="E414" s="26" t="s">
        <v>3</v>
      </c>
      <c r="F414" s="52" t="s">
        <v>2</v>
      </c>
      <c r="G414" s="52"/>
      <c r="H414" s="52" t="s">
        <v>2</v>
      </c>
      <c r="I414" s="52"/>
      <c r="J414" s="52" t="s">
        <v>2</v>
      </c>
      <c r="K414" s="52"/>
      <c r="L414" s="52">
        <v>0</v>
      </c>
      <c r="M414" s="52"/>
      <c r="N414" s="52" t="s">
        <v>2</v>
      </c>
      <c r="O414" s="52"/>
      <c r="P414" s="52" t="s">
        <v>2</v>
      </c>
      <c r="Q414" s="52"/>
      <c r="R414" s="52">
        <v>770</v>
      </c>
      <c r="S414" s="52"/>
      <c r="T414" s="52" t="s">
        <v>2</v>
      </c>
      <c r="U414" s="52"/>
      <c r="V414" s="52">
        <v>2000</v>
      </c>
      <c r="W414" s="52"/>
      <c r="X414" s="29">
        <f>V414</f>
        <v>2000</v>
      </c>
      <c r="Y414" s="30" t="s">
        <v>2</v>
      </c>
    </row>
    <row r="415" spans="1:25" ht="12" customHeight="1">
      <c r="A415" s="57"/>
      <c r="B415" s="58"/>
      <c r="C415" s="59"/>
      <c r="D415" s="60"/>
      <c r="E415" s="26" t="s">
        <v>1</v>
      </c>
      <c r="F415" s="87">
        <v>0</v>
      </c>
      <c r="G415" s="89"/>
      <c r="H415" s="89"/>
      <c r="I415" s="89"/>
      <c r="J415" s="89"/>
      <c r="K415" s="89"/>
      <c r="L415" s="89"/>
      <c r="M415" s="89"/>
      <c r="N415" s="89"/>
      <c r="O415" s="89"/>
      <c r="P415" s="89"/>
      <c r="Q415" s="89"/>
      <c r="R415" s="89"/>
      <c r="S415" s="89"/>
      <c r="T415" s="89"/>
      <c r="U415" s="89"/>
      <c r="V415" s="89"/>
      <c r="W415" s="89"/>
      <c r="X415" s="89"/>
      <c r="Y415" s="90"/>
    </row>
    <row r="416" spans="1:25" ht="12" customHeight="1">
      <c r="A416" s="57"/>
      <c r="B416" s="58"/>
      <c r="C416" s="59"/>
      <c r="D416" s="60"/>
      <c r="E416" s="43" t="s">
        <v>0</v>
      </c>
      <c r="F416" s="52">
        <v>0</v>
      </c>
      <c r="G416" s="52"/>
      <c r="H416" s="52">
        <v>0</v>
      </c>
      <c r="I416" s="52"/>
      <c r="J416" s="52">
        <v>0</v>
      </c>
      <c r="K416" s="52"/>
      <c r="L416" s="52">
        <v>0</v>
      </c>
      <c r="M416" s="52"/>
      <c r="N416" s="52">
        <v>0</v>
      </c>
      <c r="O416" s="52"/>
      <c r="P416" s="52">
        <v>0</v>
      </c>
      <c r="Q416" s="52"/>
      <c r="R416" s="52">
        <v>663</v>
      </c>
      <c r="S416" s="52"/>
      <c r="T416" s="52">
        <v>663</v>
      </c>
      <c r="U416" s="52"/>
      <c r="V416" s="52">
        <v>2244</v>
      </c>
      <c r="W416" s="52"/>
      <c r="X416" s="29">
        <f>V416</f>
        <v>2244</v>
      </c>
      <c r="Y416" s="28">
        <f>X416/X414*100</f>
        <v>112.20000000000002</v>
      </c>
    </row>
    <row r="417" spans="1:25" ht="12" customHeight="1">
      <c r="A417" s="57" t="s">
        <v>123</v>
      </c>
      <c r="B417" s="69" t="s">
        <v>115</v>
      </c>
      <c r="C417" s="59" t="s">
        <v>233</v>
      </c>
      <c r="D417" s="60" t="s">
        <v>5</v>
      </c>
      <c r="E417" s="43" t="s">
        <v>4</v>
      </c>
      <c r="F417" s="87">
        <v>0</v>
      </c>
      <c r="G417" s="88"/>
      <c r="H417" s="87">
        <v>0</v>
      </c>
      <c r="I417" s="88"/>
      <c r="J417" s="87">
        <v>0</v>
      </c>
      <c r="K417" s="88"/>
      <c r="L417" s="87">
        <v>0</v>
      </c>
      <c r="M417" s="88"/>
      <c r="N417" s="87">
        <v>0</v>
      </c>
      <c r="O417" s="88"/>
      <c r="P417" s="87">
        <v>0</v>
      </c>
      <c r="Q417" s="88"/>
      <c r="R417" s="87">
        <v>0</v>
      </c>
      <c r="S417" s="88"/>
      <c r="T417" s="87">
        <v>0</v>
      </c>
      <c r="U417" s="88"/>
      <c r="V417" s="187">
        <v>22</v>
      </c>
      <c r="W417" s="188"/>
      <c r="X417" s="29">
        <f>V417</f>
        <v>22</v>
      </c>
      <c r="Y417" s="28">
        <f>X417/X418*100</f>
        <v>4.7826086956521738</v>
      </c>
    </row>
    <row r="418" spans="1:25" ht="12" customHeight="1">
      <c r="A418" s="57"/>
      <c r="B418" s="69"/>
      <c r="C418" s="59"/>
      <c r="D418" s="60"/>
      <c r="E418" s="43" t="s">
        <v>3</v>
      </c>
      <c r="F418" s="52" t="s">
        <v>2</v>
      </c>
      <c r="G418" s="52"/>
      <c r="H418" s="52" t="s">
        <v>2</v>
      </c>
      <c r="I418" s="52"/>
      <c r="J418" s="52" t="s">
        <v>2</v>
      </c>
      <c r="K418" s="52"/>
      <c r="L418" s="52">
        <v>0</v>
      </c>
      <c r="M418" s="52"/>
      <c r="N418" s="52" t="s">
        <v>2</v>
      </c>
      <c r="O418" s="52"/>
      <c r="P418" s="52" t="s">
        <v>2</v>
      </c>
      <c r="Q418" s="52"/>
      <c r="R418" s="52">
        <v>200</v>
      </c>
      <c r="S418" s="52"/>
      <c r="T418" s="52" t="s">
        <v>2</v>
      </c>
      <c r="U418" s="52"/>
      <c r="V418" s="52">
        <v>460</v>
      </c>
      <c r="W418" s="52"/>
      <c r="X418" s="29">
        <f>V418</f>
        <v>460</v>
      </c>
      <c r="Y418" s="30" t="s">
        <v>2</v>
      </c>
    </row>
    <row r="419" spans="1:25" ht="12" customHeight="1">
      <c r="A419" s="57"/>
      <c r="B419" s="69"/>
      <c r="C419" s="59"/>
      <c r="D419" s="60"/>
      <c r="E419" s="43" t="s">
        <v>1</v>
      </c>
      <c r="F419" s="87">
        <v>0</v>
      </c>
      <c r="G419" s="89"/>
      <c r="H419" s="89"/>
      <c r="I419" s="89"/>
      <c r="J419" s="89"/>
      <c r="K419" s="89"/>
      <c r="L419" s="89"/>
      <c r="M419" s="89"/>
      <c r="N419" s="89"/>
      <c r="O419" s="89"/>
      <c r="P419" s="89"/>
      <c r="Q419" s="89"/>
      <c r="R419" s="89"/>
      <c r="S419" s="89"/>
      <c r="T419" s="89"/>
      <c r="U419" s="89"/>
      <c r="V419" s="89"/>
      <c r="W419" s="89"/>
      <c r="X419" s="89"/>
      <c r="Y419" s="90"/>
    </row>
    <row r="420" spans="1:25" ht="12" customHeight="1">
      <c r="A420" s="57"/>
      <c r="B420" s="69"/>
      <c r="C420" s="59"/>
      <c r="D420" s="60"/>
      <c r="E420" s="43" t="s">
        <v>0</v>
      </c>
      <c r="F420" s="52">
        <v>0</v>
      </c>
      <c r="G420" s="52"/>
      <c r="H420" s="52">
        <v>0</v>
      </c>
      <c r="I420" s="52"/>
      <c r="J420" s="52">
        <v>0</v>
      </c>
      <c r="K420" s="52"/>
      <c r="L420" s="52">
        <v>0</v>
      </c>
      <c r="M420" s="52"/>
      <c r="N420" s="52">
        <v>0</v>
      </c>
      <c r="O420" s="52"/>
      <c r="P420" s="52">
        <v>0</v>
      </c>
      <c r="Q420" s="52"/>
      <c r="R420" s="52">
        <v>184</v>
      </c>
      <c r="S420" s="52"/>
      <c r="T420" s="52">
        <v>184</v>
      </c>
      <c r="U420" s="52"/>
      <c r="V420" s="52">
        <v>184</v>
      </c>
      <c r="W420" s="52"/>
      <c r="X420" s="29">
        <f>V420</f>
        <v>184</v>
      </c>
      <c r="Y420" s="28">
        <f>X420/X418*100</f>
        <v>40</v>
      </c>
    </row>
    <row r="421" spans="1:25" ht="12" customHeight="1">
      <c r="A421" s="57" t="s">
        <v>124</v>
      </c>
      <c r="B421" s="69" t="s">
        <v>117</v>
      </c>
      <c r="C421" s="59" t="s">
        <v>234</v>
      </c>
      <c r="D421" s="60" t="s">
        <v>5</v>
      </c>
      <c r="E421" s="43" t="s">
        <v>4</v>
      </c>
      <c r="F421" s="87">
        <v>0</v>
      </c>
      <c r="G421" s="88"/>
      <c r="H421" s="87">
        <v>0</v>
      </c>
      <c r="I421" s="88"/>
      <c r="J421" s="87">
        <v>0</v>
      </c>
      <c r="K421" s="88"/>
      <c r="L421" s="87">
        <v>0</v>
      </c>
      <c r="M421" s="88"/>
      <c r="N421" s="87">
        <v>0</v>
      </c>
      <c r="O421" s="88"/>
      <c r="P421" s="87">
        <v>0</v>
      </c>
      <c r="Q421" s="88"/>
      <c r="R421" s="87">
        <v>0</v>
      </c>
      <c r="S421" s="88"/>
      <c r="T421" s="87">
        <v>134</v>
      </c>
      <c r="U421" s="88"/>
      <c r="V421" s="187">
        <v>261</v>
      </c>
      <c r="W421" s="188"/>
      <c r="X421" s="29">
        <f>V421</f>
        <v>261</v>
      </c>
      <c r="Y421" s="28">
        <f>X421/X422*100</f>
        <v>108.74999999999999</v>
      </c>
    </row>
    <row r="422" spans="1:25" ht="12" customHeight="1">
      <c r="A422" s="57"/>
      <c r="B422" s="69"/>
      <c r="C422" s="59"/>
      <c r="D422" s="60"/>
      <c r="E422" s="43" t="s">
        <v>3</v>
      </c>
      <c r="F422" s="52" t="s">
        <v>2</v>
      </c>
      <c r="G422" s="52"/>
      <c r="H422" s="52" t="s">
        <v>2</v>
      </c>
      <c r="I422" s="52"/>
      <c r="J422" s="52" t="s">
        <v>2</v>
      </c>
      <c r="K422" s="52"/>
      <c r="L422" s="52">
        <v>70</v>
      </c>
      <c r="M422" s="52"/>
      <c r="N422" s="52" t="s">
        <v>2</v>
      </c>
      <c r="O422" s="52"/>
      <c r="P422" s="52" t="s">
        <v>2</v>
      </c>
      <c r="Q422" s="52"/>
      <c r="R422" s="52">
        <v>170</v>
      </c>
      <c r="S422" s="52"/>
      <c r="T422" s="52" t="s">
        <v>2</v>
      </c>
      <c r="U422" s="52"/>
      <c r="V422" s="52">
        <v>240</v>
      </c>
      <c r="W422" s="52"/>
      <c r="X422" s="29">
        <f>V422</f>
        <v>240</v>
      </c>
      <c r="Y422" s="30" t="s">
        <v>2</v>
      </c>
    </row>
    <row r="423" spans="1:25" ht="12" customHeight="1">
      <c r="A423" s="57"/>
      <c r="B423" s="69"/>
      <c r="C423" s="59"/>
      <c r="D423" s="60"/>
      <c r="E423" s="43" t="s">
        <v>1</v>
      </c>
      <c r="F423" s="87">
        <v>0</v>
      </c>
      <c r="G423" s="89"/>
      <c r="H423" s="89"/>
      <c r="I423" s="89"/>
      <c r="J423" s="89"/>
      <c r="K423" s="89"/>
      <c r="L423" s="89"/>
      <c r="M423" s="89"/>
      <c r="N423" s="89"/>
      <c r="O423" s="89"/>
      <c r="P423" s="89"/>
      <c r="Q423" s="89"/>
      <c r="R423" s="89"/>
      <c r="S423" s="89"/>
      <c r="T423" s="89"/>
      <c r="U423" s="89"/>
      <c r="V423" s="89"/>
      <c r="W423" s="89"/>
      <c r="X423" s="89"/>
      <c r="Y423" s="90"/>
    </row>
    <row r="424" spans="1:25" ht="12" customHeight="1">
      <c r="A424" s="57"/>
      <c r="B424" s="69"/>
      <c r="C424" s="59"/>
      <c r="D424" s="60"/>
      <c r="E424" s="43" t="s">
        <v>0</v>
      </c>
      <c r="F424" s="52">
        <v>0</v>
      </c>
      <c r="G424" s="52"/>
      <c r="H424" s="52">
        <v>0</v>
      </c>
      <c r="I424" s="52"/>
      <c r="J424" s="52">
        <v>0</v>
      </c>
      <c r="K424" s="52"/>
      <c r="L424" s="52">
        <v>0</v>
      </c>
      <c r="M424" s="52"/>
      <c r="N424" s="52">
        <f>L424</f>
        <v>0</v>
      </c>
      <c r="O424" s="52"/>
      <c r="P424" s="52">
        <v>134</v>
      </c>
      <c r="Q424" s="52"/>
      <c r="R424" s="52">
        <v>143</v>
      </c>
      <c r="S424" s="52"/>
      <c r="T424" s="52">
        <v>205</v>
      </c>
      <c r="U424" s="52"/>
      <c r="V424" s="52">
        <v>238</v>
      </c>
      <c r="W424" s="52"/>
      <c r="X424" s="29">
        <f>V424</f>
        <v>238</v>
      </c>
      <c r="Y424" s="28">
        <f>X424/X422*100</f>
        <v>99.166666666666671</v>
      </c>
    </row>
    <row r="425" spans="1:25" ht="12" customHeight="1">
      <c r="A425" s="57" t="s">
        <v>125</v>
      </c>
      <c r="B425" s="69" t="s">
        <v>119</v>
      </c>
      <c r="C425" s="59" t="s">
        <v>239</v>
      </c>
      <c r="D425" s="60" t="s">
        <v>5</v>
      </c>
      <c r="E425" s="43" t="s">
        <v>4</v>
      </c>
      <c r="F425" s="87">
        <v>0</v>
      </c>
      <c r="G425" s="88"/>
      <c r="H425" s="87">
        <v>0</v>
      </c>
      <c r="I425" s="88"/>
      <c r="J425" s="87">
        <v>0</v>
      </c>
      <c r="K425" s="88"/>
      <c r="L425" s="87">
        <v>0</v>
      </c>
      <c r="M425" s="88"/>
      <c r="N425" s="87">
        <v>0</v>
      </c>
      <c r="O425" s="88"/>
      <c r="P425" s="87">
        <v>0</v>
      </c>
      <c r="Q425" s="88"/>
      <c r="R425" s="87">
        <v>0</v>
      </c>
      <c r="S425" s="88"/>
      <c r="T425" s="87">
        <v>28</v>
      </c>
      <c r="U425" s="88"/>
      <c r="V425" s="187">
        <v>213</v>
      </c>
      <c r="W425" s="188"/>
      <c r="X425" s="29">
        <f>V425</f>
        <v>213</v>
      </c>
      <c r="Y425" s="28">
        <f>X425/X426*100</f>
        <v>42.6</v>
      </c>
    </row>
    <row r="426" spans="1:25" ht="12" customHeight="1">
      <c r="A426" s="57"/>
      <c r="B426" s="69"/>
      <c r="C426" s="59"/>
      <c r="D426" s="60"/>
      <c r="E426" s="26" t="s">
        <v>3</v>
      </c>
      <c r="F426" s="52" t="s">
        <v>2</v>
      </c>
      <c r="G426" s="52"/>
      <c r="H426" s="52" t="s">
        <v>2</v>
      </c>
      <c r="I426" s="52"/>
      <c r="J426" s="52" t="s">
        <v>2</v>
      </c>
      <c r="K426" s="52"/>
      <c r="L426" s="52">
        <v>130</v>
      </c>
      <c r="M426" s="52"/>
      <c r="N426" s="52" t="s">
        <v>2</v>
      </c>
      <c r="O426" s="52"/>
      <c r="P426" s="52" t="s">
        <v>2</v>
      </c>
      <c r="Q426" s="52"/>
      <c r="R426" s="52">
        <v>360</v>
      </c>
      <c r="S426" s="52"/>
      <c r="T426" s="52" t="s">
        <v>2</v>
      </c>
      <c r="U426" s="52"/>
      <c r="V426" s="52">
        <v>500</v>
      </c>
      <c r="W426" s="52"/>
      <c r="X426" s="29">
        <f>V426</f>
        <v>500</v>
      </c>
      <c r="Y426" s="30" t="s">
        <v>2</v>
      </c>
    </row>
    <row r="427" spans="1:25" ht="12" customHeight="1">
      <c r="A427" s="57"/>
      <c r="B427" s="69"/>
      <c r="C427" s="59"/>
      <c r="D427" s="60"/>
      <c r="E427" s="26" t="s">
        <v>1</v>
      </c>
      <c r="F427" s="87">
        <v>0</v>
      </c>
      <c r="G427" s="89"/>
      <c r="H427" s="89"/>
      <c r="I427" s="89"/>
      <c r="J427" s="89"/>
      <c r="K427" s="89"/>
      <c r="L427" s="89"/>
      <c r="M427" s="89"/>
      <c r="N427" s="89"/>
      <c r="O427" s="89"/>
      <c r="P427" s="89"/>
      <c r="Q427" s="89"/>
      <c r="R427" s="89"/>
      <c r="S427" s="89"/>
      <c r="T427" s="89"/>
      <c r="U427" s="89"/>
      <c r="V427" s="89"/>
      <c r="W427" s="89"/>
      <c r="X427" s="89"/>
      <c r="Y427" s="90"/>
    </row>
    <row r="428" spans="1:25" ht="12" customHeight="1">
      <c r="A428" s="57"/>
      <c r="B428" s="69"/>
      <c r="C428" s="59"/>
      <c r="D428" s="60"/>
      <c r="E428" s="26" t="s">
        <v>0</v>
      </c>
      <c r="F428" s="52">
        <v>0</v>
      </c>
      <c r="G428" s="52"/>
      <c r="H428" s="52">
        <v>0</v>
      </c>
      <c r="I428" s="52"/>
      <c r="J428" s="52">
        <v>0</v>
      </c>
      <c r="K428" s="52"/>
      <c r="L428" s="52">
        <v>0</v>
      </c>
      <c r="M428" s="52"/>
      <c r="N428" s="52">
        <v>0</v>
      </c>
      <c r="O428" s="52"/>
      <c r="P428" s="52">
        <v>28</v>
      </c>
      <c r="Q428" s="52"/>
      <c r="R428" s="52">
        <v>45</v>
      </c>
      <c r="S428" s="52"/>
      <c r="T428" s="52">
        <v>148</v>
      </c>
      <c r="U428" s="52"/>
      <c r="V428" s="52">
        <v>217</v>
      </c>
      <c r="W428" s="52"/>
      <c r="X428" s="29">
        <f>V428</f>
        <v>217</v>
      </c>
      <c r="Y428" s="28">
        <f>X428/X426*100</f>
        <v>43.4</v>
      </c>
    </row>
    <row r="429" spans="1:25" ht="12" customHeight="1">
      <c r="A429" s="57">
        <v>64</v>
      </c>
      <c r="B429" s="77" t="s">
        <v>2</v>
      </c>
      <c r="C429" s="59" t="s">
        <v>236</v>
      </c>
      <c r="D429" s="60" t="s">
        <v>93</v>
      </c>
      <c r="E429" s="26" t="s">
        <v>4</v>
      </c>
      <c r="F429" s="87">
        <v>0</v>
      </c>
      <c r="G429" s="88"/>
      <c r="H429" s="87">
        <v>0</v>
      </c>
      <c r="I429" s="88"/>
      <c r="J429" s="87">
        <v>0</v>
      </c>
      <c r="K429" s="88"/>
      <c r="L429" s="87">
        <v>0</v>
      </c>
      <c r="M429" s="88"/>
      <c r="N429" s="87">
        <v>0</v>
      </c>
      <c r="O429" s="88"/>
      <c r="P429" s="87">
        <v>0</v>
      </c>
      <c r="Q429" s="88"/>
      <c r="R429" s="87">
        <v>0</v>
      </c>
      <c r="S429" s="88"/>
      <c r="T429" s="87">
        <v>37515</v>
      </c>
      <c r="U429" s="88"/>
      <c r="V429" s="95">
        <v>75929</v>
      </c>
      <c r="W429" s="96"/>
      <c r="X429" s="29">
        <f>V429</f>
        <v>75929</v>
      </c>
      <c r="Y429" s="28">
        <f>X429/X430*100</f>
        <v>75.929000000000002</v>
      </c>
    </row>
    <row r="430" spans="1:25" ht="12" customHeight="1">
      <c r="A430" s="57"/>
      <c r="B430" s="69"/>
      <c r="C430" s="59"/>
      <c r="D430" s="60"/>
      <c r="E430" s="26" t="s">
        <v>3</v>
      </c>
      <c r="F430" s="52" t="s">
        <v>2</v>
      </c>
      <c r="G430" s="52"/>
      <c r="H430" s="52" t="s">
        <v>2</v>
      </c>
      <c r="I430" s="52"/>
      <c r="J430" s="52" t="s">
        <v>2</v>
      </c>
      <c r="K430" s="52"/>
      <c r="L430" s="52">
        <v>15000</v>
      </c>
      <c r="M430" s="52"/>
      <c r="N430" s="52" t="s">
        <v>2</v>
      </c>
      <c r="O430" s="52"/>
      <c r="P430" s="52" t="s">
        <v>2</v>
      </c>
      <c r="Q430" s="52"/>
      <c r="R430" s="52">
        <v>60000</v>
      </c>
      <c r="S430" s="52"/>
      <c r="T430" s="52" t="s">
        <v>2</v>
      </c>
      <c r="U430" s="52"/>
      <c r="V430" s="52">
        <v>100000</v>
      </c>
      <c r="W430" s="52"/>
      <c r="X430" s="29">
        <v>100000</v>
      </c>
      <c r="Y430" s="30" t="s">
        <v>2</v>
      </c>
    </row>
    <row r="431" spans="1:25" ht="14.25" customHeight="1">
      <c r="A431" s="57"/>
      <c r="B431" s="69"/>
      <c r="C431" s="59"/>
      <c r="D431" s="60"/>
      <c r="E431" s="26" t="s">
        <v>1</v>
      </c>
      <c r="F431" s="87">
        <v>0</v>
      </c>
      <c r="G431" s="89"/>
      <c r="H431" s="89"/>
      <c r="I431" s="89"/>
      <c r="J431" s="89"/>
      <c r="K431" s="89"/>
      <c r="L431" s="89"/>
      <c r="M431" s="89"/>
      <c r="N431" s="89"/>
      <c r="O431" s="89"/>
      <c r="P431" s="89"/>
      <c r="Q431" s="89"/>
      <c r="R431" s="89"/>
      <c r="S431" s="89"/>
      <c r="T431" s="89"/>
      <c r="U431" s="89"/>
      <c r="V431" s="89"/>
      <c r="W431" s="89"/>
      <c r="X431" s="89"/>
      <c r="Y431" s="90"/>
    </row>
    <row r="432" spans="1:25" ht="16.5" customHeight="1">
      <c r="A432" s="57"/>
      <c r="B432" s="69"/>
      <c r="C432" s="59"/>
      <c r="D432" s="60"/>
      <c r="E432" s="26" t="s">
        <v>0</v>
      </c>
      <c r="F432" s="52">
        <v>0</v>
      </c>
      <c r="G432" s="52"/>
      <c r="H432" s="52">
        <v>0</v>
      </c>
      <c r="I432" s="52"/>
      <c r="J432" s="52">
        <v>0</v>
      </c>
      <c r="K432" s="52"/>
      <c r="L432" s="52">
        <v>0</v>
      </c>
      <c r="M432" s="52"/>
      <c r="N432" s="52">
        <v>0</v>
      </c>
      <c r="O432" s="52"/>
      <c r="P432" s="52">
        <v>10360</v>
      </c>
      <c r="Q432" s="52"/>
      <c r="R432" s="52">
        <v>26058</v>
      </c>
      <c r="S432" s="52"/>
      <c r="T432" s="52">
        <v>28058</v>
      </c>
      <c r="U432" s="52"/>
      <c r="V432" s="52">
        <v>39338</v>
      </c>
      <c r="W432" s="52"/>
      <c r="X432" s="29">
        <f>V432</f>
        <v>39338</v>
      </c>
      <c r="Y432" s="28">
        <f>X432/X430*100</f>
        <v>39.338000000000001</v>
      </c>
    </row>
    <row r="433" spans="1:25" ht="12" customHeight="1">
      <c r="A433" s="70" t="s">
        <v>126</v>
      </c>
      <c r="B433" s="71"/>
      <c r="C433" s="71"/>
      <c r="D433" s="71"/>
      <c r="E433" s="71"/>
      <c r="F433" s="71"/>
      <c r="G433" s="71"/>
      <c r="H433" s="71"/>
      <c r="I433" s="71"/>
      <c r="J433" s="71"/>
      <c r="K433" s="71"/>
      <c r="L433" s="71"/>
      <c r="M433" s="71"/>
      <c r="N433" s="71"/>
      <c r="O433" s="71"/>
      <c r="P433" s="71"/>
      <c r="Q433" s="71"/>
      <c r="R433" s="71"/>
      <c r="S433" s="71"/>
      <c r="T433" s="71"/>
      <c r="U433" s="71"/>
      <c r="V433" s="71"/>
      <c r="W433" s="71"/>
      <c r="X433" s="71"/>
      <c r="Y433" s="72"/>
    </row>
    <row r="434" spans="1:25" ht="12" customHeight="1">
      <c r="A434" s="146" t="s">
        <v>11</v>
      </c>
      <c r="B434" s="147"/>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8"/>
    </row>
    <row r="435" spans="1:25" ht="12" customHeight="1">
      <c r="A435" s="57">
        <v>65</v>
      </c>
      <c r="B435" s="58" t="s">
        <v>2</v>
      </c>
      <c r="C435" s="59" t="s">
        <v>238</v>
      </c>
      <c r="D435" s="60" t="s">
        <v>5</v>
      </c>
      <c r="E435" s="26" t="s">
        <v>4</v>
      </c>
      <c r="F435" s="65">
        <v>0</v>
      </c>
      <c r="G435" s="66"/>
      <c r="H435" s="65">
        <v>0</v>
      </c>
      <c r="I435" s="66"/>
      <c r="J435" s="65">
        <v>0</v>
      </c>
      <c r="K435" s="66"/>
      <c r="L435" s="65">
        <v>0</v>
      </c>
      <c r="M435" s="66"/>
      <c r="N435" s="65">
        <v>0</v>
      </c>
      <c r="O435" s="66"/>
      <c r="P435" s="87">
        <v>0</v>
      </c>
      <c r="Q435" s="66"/>
      <c r="R435" s="87">
        <v>0</v>
      </c>
      <c r="S435" s="66"/>
      <c r="T435" s="87">
        <v>1</v>
      </c>
      <c r="U435" s="66"/>
      <c r="V435" s="87">
        <v>11</v>
      </c>
      <c r="W435" s="66"/>
      <c r="X435" s="29">
        <f>V435</f>
        <v>11</v>
      </c>
      <c r="Y435" s="28">
        <f>X435/X436*100</f>
        <v>275</v>
      </c>
    </row>
    <row r="436" spans="1:25" ht="12" customHeight="1">
      <c r="A436" s="57"/>
      <c r="B436" s="58"/>
      <c r="C436" s="59"/>
      <c r="D436" s="60"/>
      <c r="E436" s="26" t="s">
        <v>3</v>
      </c>
      <c r="F436" s="53" t="s">
        <v>2</v>
      </c>
      <c r="G436" s="53"/>
      <c r="H436" s="53" t="s">
        <v>2</v>
      </c>
      <c r="I436" s="53"/>
      <c r="J436" s="53" t="s">
        <v>2</v>
      </c>
      <c r="K436" s="53"/>
      <c r="L436" s="53">
        <v>1</v>
      </c>
      <c r="M436" s="53"/>
      <c r="N436" s="52" t="s">
        <v>2</v>
      </c>
      <c r="O436" s="52"/>
      <c r="P436" s="52" t="s">
        <v>2</v>
      </c>
      <c r="Q436" s="52"/>
      <c r="R436" s="53">
        <v>3</v>
      </c>
      <c r="S436" s="53"/>
      <c r="T436" s="53" t="s">
        <v>2</v>
      </c>
      <c r="U436" s="53"/>
      <c r="V436" s="53">
        <v>4</v>
      </c>
      <c r="W436" s="53"/>
      <c r="X436" s="29">
        <f>V436</f>
        <v>4</v>
      </c>
      <c r="Y436" s="30" t="s">
        <v>2</v>
      </c>
    </row>
    <row r="437" spans="1:25" ht="12" customHeight="1">
      <c r="A437" s="57"/>
      <c r="B437" s="58"/>
      <c r="C437" s="59"/>
      <c r="D437" s="60"/>
      <c r="E437" s="26" t="s">
        <v>1</v>
      </c>
      <c r="F437" s="65">
        <v>0</v>
      </c>
      <c r="G437" s="67"/>
      <c r="H437" s="67"/>
      <c r="I437" s="67"/>
      <c r="J437" s="67"/>
      <c r="K437" s="67"/>
      <c r="L437" s="67"/>
      <c r="M437" s="67"/>
      <c r="N437" s="67"/>
      <c r="O437" s="67"/>
      <c r="P437" s="67"/>
      <c r="Q437" s="67"/>
      <c r="R437" s="67"/>
      <c r="S437" s="67"/>
      <c r="T437" s="67"/>
      <c r="U437" s="67"/>
      <c r="V437" s="67"/>
      <c r="W437" s="67"/>
      <c r="X437" s="67"/>
      <c r="Y437" s="68"/>
    </row>
    <row r="438" spans="1:25" ht="12" customHeight="1">
      <c r="A438" s="57"/>
      <c r="B438" s="58"/>
      <c r="C438" s="59"/>
      <c r="D438" s="60"/>
      <c r="E438" s="26" t="s">
        <v>0</v>
      </c>
      <c r="F438" s="52">
        <v>0</v>
      </c>
      <c r="G438" s="52"/>
      <c r="H438" s="52">
        <v>0</v>
      </c>
      <c r="I438" s="52"/>
      <c r="J438" s="52">
        <v>0</v>
      </c>
      <c r="K438" s="52"/>
      <c r="L438" s="52">
        <v>0</v>
      </c>
      <c r="M438" s="52"/>
      <c r="N438" s="52">
        <v>0</v>
      </c>
      <c r="O438" s="52"/>
      <c r="P438" s="52">
        <v>1</v>
      </c>
      <c r="Q438" s="52"/>
      <c r="R438" s="52">
        <v>4</v>
      </c>
      <c r="S438" s="52"/>
      <c r="T438" s="52">
        <v>4</v>
      </c>
      <c r="U438" s="52"/>
      <c r="V438" s="52">
        <v>11</v>
      </c>
      <c r="W438" s="52"/>
      <c r="X438" s="29">
        <f>V438</f>
        <v>11</v>
      </c>
      <c r="Y438" s="28">
        <f>X438/X436*100</f>
        <v>275</v>
      </c>
    </row>
    <row r="439" spans="1:25" ht="12" customHeight="1">
      <c r="A439" s="57">
        <v>66</v>
      </c>
      <c r="B439" s="58" t="s">
        <v>2</v>
      </c>
      <c r="C439" s="59" t="s">
        <v>240</v>
      </c>
      <c r="D439" s="60" t="s">
        <v>5</v>
      </c>
      <c r="E439" s="26" t="s">
        <v>4</v>
      </c>
      <c r="F439" s="65">
        <v>0</v>
      </c>
      <c r="G439" s="66"/>
      <c r="H439" s="65">
        <v>0</v>
      </c>
      <c r="I439" s="66"/>
      <c r="J439" s="65">
        <v>0</v>
      </c>
      <c r="K439" s="66"/>
      <c r="L439" s="65">
        <v>0</v>
      </c>
      <c r="M439" s="66"/>
      <c r="N439" s="65">
        <v>0</v>
      </c>
      <c r="O439" s="66"/>
      <c r="P439" s="87">
        <v>0</v>
      </c>
      <c r="Q439" s="66"/>
      <c r="R439" s="87">
        <v>0</v>
      </c>
      <c r="S439" s="66"/>
      <c r="T439" s="87">
        <v>23</v>
      </c>
      <c r="U439" s="66"/>
      <c r="V439" s="87">
        <v>497</v>
      </c>
      <c r="W439" s="66"/>
      <c r="X439" s="29">
        <f>V439</f>
        <v>497</v>
      </c>
      <c r="Y439" s="28">
        <f>X439/X440*100</f>
        <v>4970</v>
      </c>
    </row>
    <row r="440" spans="1:25" ht="12" customHeight="1">
      <c r="A440" s="57"/>
      <c r="B440" s="58"/>
      <c r="C440" s="59"/>
      <c r="D440" s="60"/>
      <c r="E440" s="26" t="s">
        <v>3</v>
      </c>
      <c r="F440" s="53" t="s">
        <v>2</v>
      </c>
      <c r="G440" s="53"/>
      <c r="H440" s="53" t="s">
        <v>2</v>
      </c>
      <c r="I440" s="53"/>
      <c r="J440" s="53" t="s">
        <v>2</v>
      </c>
      <c r="K440" s="53"/>
      <c r="L440" s="53">
        <v>2</v>
      </c>
      <c r="M440" s="53"/>
      <c r="N440" s="52" t="s">
        <v>2</v>
      </c>
      <c r="O440" s="52"/>
      <c r="P440" s="52" t="s">
        <v>2</v>
      </c>
      <c r="Q440" s="52"/>
      <c r="R440" s="53">
        <v>5</v>
      </c>
      <c r="S440" s="53"/>
      <c r="T440" s="53" t="s">
        <v>2</v>
      </c>
      <c r="U440" s="53"/>
      <c r="V440" s="53">
        <v>10</v>
      </c>
      <c r="W440" s="53"/>
      <c r="X440" s="29">
        <v>10</v>
      </c>
      <c r="Y440" s="30" t="s">
        <v>2</v>
      </c>
    </row>
    <row r="441" spans="1:25" ht="12" customHeight="1">
      <c r="A441" s="57"/>
      <c r="B441" s="58"/>
      <c r="C441" s="59"/>
      <c r="D441" s="60"/>
      <c r="E441" s="26" t="s">
        <v>1</v>
      </c>
      <c r="F441" s="65">
        <v>0</v>
      </c>
      <c r="G441" s="67"/>
      <c r="H441" s="67"/>
      <c r="I441" s="67"/>
      <c r="J441" s="67"/>
      <c r="K441" s="67"/>
      <c r="L441" s="67"/>
      <c r="M441" s="67"/>
      <c r="N441" s="67"/>
      <c r="O441" s="67"/>
      <c r="P441" s="67"/>
      <c r="Q441" s="67"/>
      <c r="R441" s="67"/>
      <c r="S441" s="67"/>
      <c r="T441" s="67"/>
      <c r="U441" s="67"/>
      <c r="V441" s="67"/>
      <c r="W441" s="67"/>
      <c r="X441" s="67"/>
      <c r="Y441" s="68"/>
    </row>
    <row r="442" spans="1:25" ht="12" customHeight="1">
      <c r="A442" s="57"/>
      <c r="B442" s="58"/>
      <c r="C442" s="59"/>
      <c r="D442" s="60"/>
      <c r="E442" s="26" t="s">
        <v>0</v>
      </c>
      <c r="F442" s="52">
        <v>0</v>
      </c>
      <c r="G442" s="52"/>
      <c r="H442" s="52">
        <v>0</v>
      </c>
      <c r="I442" s="52"/>
      <c r="J442" s="52">
        <v>0</v>
      </c>
      <c r="K442" s="52"/>
      <c r="L442" s="52">
        <v>0</v>
      </c>
      <c r="M442" s="52"/>
      <c r="N442" s="52">
        <v>0</v>
      </c>
      <c r="O442" s="52"/>
      <c r="P442" s="52">
        <v>23</v>
      </c>
      <c r="Q442" s="52"/>
      <c r="R442" s="53">
        <v>459</v>
      </c>
      <c r="S442" s="53"/>
      <c r="T442" s="53">
        <v>459</v>
      </c>
      <c r="U442" s="53"/>
      <c r="V442" s="53">
        <v>574</v>
      </c>
      <c r="W442" s="53"/>
      <c r="X442" s="29">
        <f>V442</f>
        <v>574</v>
      </c>
      <c r="Y442" s="28">
        <f>X442/X440*100</f>
        <v>5740</v>
      </c>
    </row>
    <row r="443" spans="1:25" ht="12" customHeight="1">
      <c r="A443" s="57">
        <v>67</v>
      </c>
      <c r="B443" s="141" t="s">
        <v>111</v>
      </c>
      <c r="C443" s="59" t="s">
        <v>229</v>
      </c>
      <c r="D443" s="60" t="s">
        <v>5</v>
      </c>
      <c r="E443" s="26" t="s">
        <v>4</v>
      </c>
      <c r="F443" s="65">
        <v>0</v>
      </c>
      <c r="G443" s="66"/>
      <c r="H443" s="65">
        <v>0</v>
      </c>
      <c r="I443" s="66"/>
      <c r="J443" s="65">
        <v>0</v>
      </c>
      <c r="K443" s="66"/>
      <c r="L443" s="65">
        <v>0</v>
      </c>
      <c r="M443" s="66"/>
      <c r="N443" s="65">
        <v>0</v>
      </c>
      <c r="O443" s="66"/>
      <c r="P443" s="87">
        <v>0</v>
      </c>
      <c r="Q443" s="66"/>
      <c r="R443" s="87">
        <v>0</v>
      </c>
      <c r="S443" s="66"/>
      <c r="T443" s="87">
        <v>0</v>
      </c>
      <c r="U443" s="66"/>
      <c r="V443" s="87">
        <v>75</v>
      </c>
      <c r="W443" s="66"/>
      <c r="X443" s="29">
        <f>V443</f>
        <v>75</v>
      </c>
      <c r="Y443" s="28">
        <f>X443/X444*100</f>
        <v>125</v>
      </c>
    </row>
    <row r="444" spans="1:25" ht="12" customHeight="1">
      <c r="A444" s="57"/>
      <c r="B444" s="141"/>
      <c r="C444" s="59"/>
      <c r="D444" s="60"/>
      <c r="E444" s="26" t="s">
        <v>3</v>
      </c>
      <c r="F444" s="53" t="s">
        <v>2</v>
      </c>
      <c r="G444" s="53"/>
      <c r="H444" s="53" t="s">
        <v>2</v>
      </c>
      <c r="I444" s="53"/>
      <c r="J444" s="53" t="s">
        <v>2</v>
      </c>
      <c r="K444" s="53"/>
      <c r="L444" s="53">
        <v>8</v>
      </c>
      <c r="M444" s="53"/>
      <c r="N444" s="52" t="s">
        <v>2</v>
      </c>
      <c r="O444" s="52"/>
      <c r="P444" s="52" t="s">
        <v>2</v>
      </c>
      <c r="Q444" s="52"/>
      <c r="R444" s="53">
        <v>30</v>
      </c>
      <c r="S444" s="53"/>
      <c r="T444" s="53" t="s">
        <v>2</v>
      </c>
      <c r="U444" s="53"/>
      <c r="V444" s="53">
        <v>60</v>
      </c>
      <c r="W444" s="53"/>
      <c r="X444" s="29">
        <v>60</v>
      </c>
      <c r="Y444" s="30" t="s">
        <v>2</v>
      </c>
    </row>
    <row r="445" spans="1:25" ht="12" customHeight="1">
      <c r="A445" s="57"/>
      <c r="B445" s="141"/>
      <c r="C445" s="59"/>
      <c r="D445" s="60"/>
      <c r="E445" s="26" t="s">
        <v>1</v>
      </c>
      <c r="F445" s="65">
        <v>0</v>
      </c>
      <c r="G445" s="67"/>
      <c r="H445" s="67"/>
      <c r="I445" s="67"/>
      <c r="J445" s="67"/>
      <c r="K445" s="67"/>
      <c r="L445" s="67"/>
      <c r="M445" s="67"/>
      <c r="N445" s="67"/>
      <c r="O445" s="67"/>
      <c r="P445" s="67"/>
      <c r="Q445" s="67"/>
      <c r="R445" s="67"/>
      <c r="S445" s="67"/>
      <c r="T445" s="67"/>
      <c r="U445" s="67"/>
      <c r="V445" s="67"/>
      <c r="W445" s="67"/>
      <c r="X445" s="67"/>
      <c r="Y445" s="68"/>
    </row>
    <row r="446" spans="1:25" ht="12" customHeight="1">
      <c r="A446" s="57"/>
      <c r="B446" s="141"/>
      <c r="C446" s="59"/>
      <c r="D446" s="60"/>
      <c r="E446" s="26" t="s">
        <v>0</v>
      </c>
      <c r="F446" s="52">
        <v>0</v>
      </c>
      <c r="G446" s="52"/>
      <c r="H446" s="52">
        <v>0</v>
      </c>
      <c r="I446" s="52"/>
      <c r="J446" s="52">
        <v>0</v>
      </c>
      <c r="K446" s="52"/>
      <c r="L446" s="52">
        <v>0</v>
      </c>
      <c r="M446" s="52"/>
      <c r="N446" s="52">
        <v>0</v>
      </c>
      <c r="O446" s="52"/>
      <c r="P446" s="52">
        <v>0</v>
      </c>
      <c r="Q446" s="52"/>
      <c r="R446" s="52">
        <v>40</v>
      </c>
      <c r="S446" s="52"/>
      <c r="T446" s="52">
        <v>40</v>
      </c>
      <c r="U446" s="52"/>
      <c r="V446" s="52">
        <v>75</v>
      </c>
      <c r="W446" s="52"/>
      <c r="X446" s="29">
        <f>V446</f>
        <v>75</v>
      </c>
      <c r="Y446" s="28">
        <f>X446/X444*100</f>
        <v>125</v>
      </c>
    </row>
    <row r="447" spans="1:25" ht="12" customHeight="1">
      <c r="A447" s="80" t="s">
        <v>7</v>
      </c>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2"/>
    </row>
    <row r="448" spans="1:25" ht="12" customHeight="1">
      <c r="A448" s="57">
        <v>68</v>
      </c>
      <c r="B448" s="69" t="s">
        <v>120</v>
      </c>
      <c r="C448" s="59" t="s">
        <v>237</v>
      </c>
      <c r="D448" s="60" t="s">
        <v>5</v>
      </c>
      <c r="E448" s="26" t="s">
        <v>4</v>
      </c>
      <c r="F448" s="87">
        <v>0</v>
      </c>
      <c r="G448" s="88"/>
      <c r="H448" s="87">
        <v>0</v>
      </c>
      <c r="I448" s="88"/>
      <c r="J448" s="87">
        <v>0</v>
      </c>
      <c r="K448" s="88"/>
      <c r="L448" s="87">
        <v>0</v>
      </c>
      <c r="M448" s="88"/>
      <c r="N448" s="87">
        <v>0</v>
      </c>
      <c r="O448" s="88"/>
      <c r="P448" s="87">
        <v>0</v>
      </c>
      <c r="Q448" s="88"/>
      <c r="R448" s="87">
        <v>0</v>
      </c>
      <c r="S448" s="88"/>
      <c r="T448" s="87">
        <v>3450</v>
      </c>
      <c r="U448" s="88"/>
      <c r="V448" s="187">
        <v>464574</v>
      </c>
      <c r="W448" s="188"/>
      <c r="X448" s="29">
        <f>V448</f>
        <v>464574</v>
      </c>
      <c r="Y448" s="28">
        <f>X448/X449*100</f>
        <v>232.28700000000001</v>
      </c>
    </row>
    <row r="449" spans="1:25" ht="12" customHeight="1">
      <c r="A449" s="57"/>
      <c r="B449" s="69"/>
      <c r="C449" s="59"/>
      <c r="D449" s="60"/>
      <c r="E449" s="26" t="s">
        <v>3</v>
      </c>
      <c r="F449" s="53" t="s">
        <v>2</v>
      </c>
      <c r="G449" s="53"/>
      <c r="H449" s="53" t="s">
        <v>2</v>
      </c>
      <c r="I449" s="53"/>
      <c r="J449" s="53" t="s">
        <v>2</v>
      </c>
      <c r="K449" s="53"/>
      <c r="L449" s="53">
        <v>0</v>
      </c>
      <c r="M449" s="53"/>
      <c r="N449" s="52" t="s">
        <v>2</v>
      </c>
      <c r="O449" s="52"/>
      <c r="P449" s="52" t="s">
        <v>2</v>
      </c>
      <c r="Q449" s="52"/>
      <c r="R449" s="53">
        <v>100000</v>
      </c>
      <c r="S449" s="53"/>
      <c r="T449" s="53" t="s">
        <v>2</v>
      </c>
      <c r="U449" s="53"/>
      <c r="V449" s="53">
        <v>200000</v>
      </c>
      <c r="W449" s="53"/>
      <c r="X449" s="29">
        <f>V449</f>
        <v>200000</v>
      </c>
      <c r="Y449" s="30" t="s">
        <v>2</v>
      </c>
    </row>
    <row r="450" spans="1:25" ht="12" customHeight="1">
      <c r="A450" s="57"/>
      <c r="B450" s="69"/>
      <c r="C450" s="59"/>
      <c r="D450" s="60"/>
      <c r="E450" s="26" t="s">
        <v>1</v>
      </c>
      <c r="F450" s="87">
        <v>0</v>
      </c>
      <c r="G450" s="89"/>
      <c r="H450" s="89"/>
      <c r="I450" s="89"/>
      <c r="J450" s="89"/>
      <c r="K450" s="89"/>
      <c r="L450" s="89"/>
      <c r="M450" s="89"/>
      <c r="N450" s="89"/>
      <c r="O450" s="89"/>
      <c r="P450" s="89"/>
      <c r="Q450" s="89"/>
      <c r="R450" s="89"/>
      <c r="S450" s="89"/>
      <c r="T450" s="89"/>
      <c r="U450" s="89"/>
      <c r="V450" s="89"/>
      <c r="W450" s="89"/>
      <c r="X450" s="89"/>
      <c r="Y450" s="90"/>
    </row>
    <row r="451" spans="1:25" ht="12" customHeight="1">
      <c r="A451" s="57"/>
      <c r="B451" s="69"/>
      <c r="C451" s="59"/>
      <c r="D451" s="60"/>
      <c r="E451" s="26" t="s">
        <v>0</v>
      </c>
      <c r="F451" s="52">
        <v>0</v>
      </c>
      <c r="G451" s="52"/>
      <c r="H451" s="52">
        <v>0</v>
      </c>
      <c r="I451" s="52"/>
      <c r="J451" s="52">
        <v>0</v>
      </c>
      <c r="K451" s="52"/>
      <c r="L451" s="52">
        <v>0</v>
      </c>
      <c r="M451" s="52"/>
      <c r="N451" s="52">
        <v>0</v>
      </c>
      <c r="O451" s="52"/>
      <c r="P451" s="52">
        <v>3450</v>
      </c>
      <c r="Q451" s="52"/>
      <c r="R451" s="52">
        <v>170925</v>
      </c>
      <c r="S451" s="52"/>
      <c r="T451" s="52">
        <v>170925</v>
      </c>
      <c r="U451" s="52"/>
      <c r="V451" s="52">
        <v>1154432</v>
      </c>
      <c r="W451" s="52"/>
      <c r="X451" s="29">
        <f>V451</f>
        <v>1154432</v>
      </c>
      <c r="Y451" s="28">
        <f>X451/X449*100</f>
        <v>577.21600000000001</v>
      </c>
    </row>
    <row r="452" spans="1:25" ht="12" customHeight="1">
      <c r="A452" s="84" t="s">
        <v>145</v>
      </c>
      <c r="B452" s="85"/>
      <c r="C452" s="85"/>
      <c r="D452" s="85"/>
      <c r="E452" s="85"/>
      <c r="F452" s="85"/>
      <c r="G452" s="85"/>
      <c r="H452" s="85"/>
      <c r="I452" s="85"/>
      <c r="J452" s="85"/>
      <c r="K452" s="85"/>
      <c r="L452" s="85"/>
      <c r="M452" s="85"/>
      <c r="N452" s="85"/>
      <c r="O452" s="85"/>
      <c r="P452" s="85"/>
      <c r="Q452" s="85"/>
      <c r="R452" s="85"/>
      <c r="S452" s="85"/>
      <c r="T452" s="85"/>
      <c r="U452" s="85"/>
      <c r="V452" s="85"/>
      <c r="W452" s="85"/>
      <c r="X452" s="85"/>
      <c r="Y452" s="86"/>
    </row>
    <row r="453" spans="1:25" ht="12" customHeight="1">
      <c r="A453" s="167" t="s">
        <v>11</v>
      </c>
      <c r="B453" s="168"/>
      <c r="C453" s="168"/>
      <c r="D453" s="168"/>
      <c r="E453" s="168"/>
      <c r="F453" s="168"/>
      <c r="G453" s="168"/>
      <c r="H453" s="168"/>
      <c r="I453" s="168"/>
      <c r="J453" s="168"/>
      <c r="K453" s="168"/>
      <c r="L453" s="168"/>
      <c r="M453" s="168"/>
      <c r="N453" s="168"/>
      <c r="O453" s="168"/>
      <c r="P453" s="168"/>
      <c r="Q453" s="168"/>
      <c r="R453" s="168"/>
      <c r="S453" s="168"/>
      <c r="T453" s="168"/>
      <c r="U453" s="168"/>
      <c r="V453" s="168"/>
      <c r="W453" s="168"/>
      <c r="X453" s="168"/>
      <c r="Y453" s="169"/>
    </row>
    <row r="454" spans="1:25" ht="12" customHeight="1">
      <c r="A454" s="57">
        <v>69</v>
      </c>
      <c r="B454" s="58" t="s">
        <v>2</v>
      </c>
      <c r="C454" s="59" t="s">
        <v>127</v>
      </c>
      <c r="D454" s="60" t="s">
        <v>5</v>
      </c>
      <c r="E454" s="26" t="s">
        <v>4</v>
      </c>
      <c r="F454" s="65">
        <f>F527</f>
        <v>0</v>
      </c>
      <c r="G454" s="66"/>
      <c r="H454" s="65">
        <f>H527</f>
        <v>0</v>
      </c>
      <c r="I454" s="66"/>
      <c r="J454" s="65">
        <f>J527</f>
        <v>0</v>
      </c>
      <c r="K454" s="66"/>
      <c r="L454" s="65">
        <f>L527</f>
        <v>0</v>
      </c>
      <c r="M454" s="66"/>
      <c r="N454" s="65">
        <f>N527</f>
        <v>2</v>
      </c>
      <c r="O454" s="66"/>
      <c r="P454" s="65">
        <f>P527</f>
        <v>7</v>
      </c>
      <c r="Q454" s="66"/>
      <c r="R454" s="65">
        <f>R527</f>
        <v>10</v>
      </c>
      <c r="S454" s="66"/>
      <c r="T454" s="65">
        <f>T527</f>
        <v>13</v>
      </c>
      <c r="U454" s="66"/>
      <c r="V454" s="65">
        <f>V527</f>
        <v>15</v>
      </c>
      <c r="W454" s="66"/>
      <c r="X454" s="27">
        <f>X527</f>
        <v>15</v>
      </c>
      <c r="Y454" s="28">
        <f>X454/X455*100</f>
        <v>100</v>
      </c>
    </row>
    <row r="455" spans="1:25" ht="12" customHeight="1">
      <c r="A455" s="57"/>
      <c r="B455" s="58"/>
      <c r="C455" s="59"/>
      <c r="D455" s="60"/>
      <c r="E455" s="26" t="s">
        <v>3</v>
      </c>
      <c r="F455" s="53" t="s">
        <v>2</v>
      </c>
      <c r="G455" s="53"/>
      <c r="H455" s="53" t="s">
        <v>2</v>
      </c>
      <c r="I455" s="53"/>
      <c r="J455" s="53" t="s">
        <v>2</v>
      </c>
      <c r="K455" s="53"/>
      <c r="L455" s="53">
        <v>3</v>
      </c>
      <c r="M455" s="53"/>
      <c r="N455" s="52" t="s">
        <v>2</v>
      </c>
      <c r="O455" s="52"/>
      <c r="P455" s="52" t="s">
        <v>2</v>
      </c>
      <c r="Q455" s="52"/>
      <c r="R455" s="53">
        <v>10</v>
      </c>
      <c r="S455" s="53"/>
      <c r="T455" s="53" t="s">
        <v>2</v>
      </c>
      <c r="U455" s="53"/>
      <c r="V455" s="53">
        <v>15</v>
      </c>
      <c r="W455" s="53"/>
      <c r="X455" s="29">
        <v>15</v>
      </c>
      <c r="Y455" s="30" t="s">
        <v>2</v>
      </c>
    </row>
    <row r="456" spans="1:25" ht="12" customHeight="1">
      <c r="A456" s="57"/>
      <c r="B456" s="58"/>
      <c r="C456" s="59"/>
      <c r="D456" s="60"/>
      <c r="E456" s="26" t="s">
        <v>1</v>
      </c>
      <c r="F456" s="65">
        <v>0</v>
      </c>
      <c r="G456" s="67"/>
      <c r="H456" s="67"/>
      <c r="I456" s="67"/>
      <c r="J456" s="67"/>
      <c r="K456" s="67"/>
      <c r="L456" s="67"/>
      <c r="M456" s="67"/>
      <c r="N456" s="67"/>
      <c r="O456" s="67"/>
      <c r="P456" s="67"/>
      <c r="Q456" s="67"/>
      <c r="R456" s="67"/>
      <c r="S456" s="67"/>
      <c r="T456" s="67"/>
      <c r="U456" s="67"/>
      <c r="V456" s="67"/>
      <c r="W456" s="67"/>
      <c r="X456" s="67"/>
      <c r="Y456" s="68"/>
    </row>
    <row r="457" spans="1:25" ht="12" customHeight="1">
      <c r="A457" s="57"/>
      <c r="B457" s="58"/>
      <c r="C457" s="59"/>
      <c r="D457" s="60"/>
      <c r="E457" s="26" t="s">
        <v>0</v>
      </c>
      <c r="F457" s="52">
        <f>F530</f>
        <v>0</v>
      </c>
      <c r="G457" s="52"/>
      <c r="H457" s="52">
        <f>H530</f>
        <v>0</v>
      </c>
      <c r="I457" s="52"/>
      <c r="J457" s="52">
        <f>J530</f>
        <v>0</v>
      </c>
      <c r="K457" s="52"/>
      <c r="L457" s="52">
        <f>L530</f>
        <v>2</v>
      </c>
      <c r="M457" s="52"/>
      <c r="N457" s="52">
        <f>N530</f>
        <v>6</v>
      </c>
      <c r="O457" s="52"/>
      <c r="P457" s="52">
        <f>P530</f>
        <v>14</v>
      </c>
      <c r="Q457" s="52"/>
      <c r="R457" s="52">
        <f>R530</f>
        <v>14</v>
      </c>
      <c r="S457" s="52"/>
      <c r="T457" s="52">
        <f>T530</f>
        <v>14</v>
      </c>
      <c r="U457" s="52"/>
      <c r="V457" s="52">
        <f>V530</f>
        <v>15</v>
      </c>
      <c r="W457" s="52"/>
      <c r="X457" s="29">
        <f>X530</f>
        <v>15</v>
      </c>
      <c r="Y457" s="28">
        <f>X457/X455*100</f>
        <v>100</v>
      </c>
    </row>
    <row r="458" spans="1:25" ht="12" customHeight="1">
      <c r="A458" s="57">
        <v>70</v>
      </c>
      <c r="B458" s="141" t="s">
        <v>128</v>
      </c>
      <c r="C458" s="59" t="s">
        <v>241</v>
      </c>
      <c r="D458" s="60" t="s">
        <v>63</v>
      </c>
      <c r="E458" s="26" t="s">
        <v>4</v>
      </c>
      <c r="F458" s="87">
        <f>F531</f>
        <v>0</v>
      </c>
      <c r="G458" s="88"/>
      <c r="H458" s="87">
        <f>H531</f>
        <v>0</v>
      </c>
      <c r="I458" s="88"/>
      <c r="J458" s="87">
        <f>J531</f>
        <v>0</v>
      </c>
      <c r="K458" s="88"/>
      <c r="L458" s="87">
        <f>L531</f>
        <v>0</v>
      </c>
      <c r="M458" s="88"/>
      <c r="N458" s="99">
        <f>N531</f>
        <v>2.6709999999999998</v>
      </c>
      <c r="O458" s="100"/>
      <c r="P458" s="99">
        <f>P531</f>
        <v>38.576999999999998</v>
      </c>
      <c r="Q458" s="100"/>
      <c r="R458" s="99">
        <f>R531</f>
        <v>77.051000000000002</v>
      </c>
      <c r="S458" s="100"/>
      <c r="T458" s="99">
        <f>T531</f>
        <v>117.39100000000001</v>
      </c>
      <c r="U458" s="100"/>
      <c r="V458" s="99">
        <f>V531</f>
        <v>142.852</v>
      </c>
      <c r="W458" s="100"/>
      <c r="X458" s="32">
        <f>X531</f>
        <v>142.852</v>
      </c>
      <c r="Y458" s="28">
        <f>X458/X459*100</f>
        <v>317.44888888888892</v>
      </c>
    </row>
    <row r="459" spans="1:25" ht="12" customHeight="1">
      <c r="A459" s="57"/>
      <c r="B459" s="141"/>
      <c r="C459" s="59"/>
      <c r="D459" s="60"/>
      <c r="E459" s="26" t="s">
        <v>3</v>
      </c>
      <c r="F459" s="52" t="s">
        <v>2</v>
      </c>
      <c r="G459" s="52"/>
      <c r="H459" s="52" t="s">
        <v>2</v>
      </c>
      <c r="I459" s="52"/>
      <c r="J459" s="52" t="s">
        <v>2</v>
      </c>
      <c r="K459" s="52"/>
      <c r="L459" s="52">
        <v>9</v>
      </c>
      <c r="M459" s="52"/>
      <c r="N459" s="52" t="s">
        <v>2</v>
      </c>
      <c r="O459" s="52"/>
      <c r="P459" s="52" t="s">
        <v>2</v>
      </c>
      <c r="Q459" s="52"/>
      <c r="R459" s="52">
        <v>30</v>
      </c>
      <c r="S459" s="52"/>
      <c r="T459" s="52" t="s">
        <v>2</v>
      </c>
      <c r="U459" s="52"/>
      <c r="V459" s="52">
        <v>45</v>
      </c>
      <c r="W459" s="52"/>
      <c r="X459" s="29">
        <v>45</v>
      </c>
      <c r="Y459" s="30" t="s">
        <v>2</v>
      </c>
    </row>
    <row r="460" spans="1:25" ht="12" customHeight="1">
      <c r="A460" s="57"/>
      <c r="B460" s="141"/>
      <c r="C460" s="59"/>
      <c r="D460" s="60"/>
      <c r="E460" s="26" t="s">
        <v>1</v>
      </c>
      <c r="F460" s="87">
        <v>0</v>
      </c>
      <c r="G460" s="89"/>
      <c r="H460" s="89"/>
      <c r="I460" s="89"/>
      <c r="J460" s="89"/>
      <c r="K460" s="89"/>
      <c r="L460" s="89"/>
      <c r="M460" s="89"/>
      <c r="N460" s="89"/>
      <c r="O460" s="89"/>
      <c r="P460" s="89"/>
      <c r="Q460" s="89"/>
      <c r="R460" s="89"/>
      <c r="S460" s="89"/>
      <c r="T460" s="89"/>
      <c r="U460" s="89"/>
      <c r="V460" s="89"/>
      <c r="W460" s="89"/>
      <c r="X460" s="89"/>
      <c r="Y460" s="90"/>
    </row>
    <row r="461" spans="1:25" ht="12" customHeight="1">
      <c r="A461" s="57"/>
      <c r="B461" s="141"/>
      <c r="C461" s="59"/>
      <c r="D461" s="60"/>
      <c r="E461" s="26" t="s">
        <v>0</v>
      </c>
      <c r="F461" s="52">
        <f>F534</f>
        <v>0</v>
      </c>
      <c r="G461" s="52"/>
      <c r="H461" s="52">
        <f>H534</f>
        <v>0</v>
      </c>
      <c r="I461" s="52"/>
      <c r="J461" s="52">
        <f>J534</f>
        <v>0</v>
      </c>
      <c r="K461" s="52"/>
      <c r="L461" s="83">
        <f>L534</f>
        <v>12.337999999999999</v>
      </c>
      <c r="M461" s="83"/>
      <c r="N461" s="83">
        <f>N534</f>
        <v>36.598999999999997</v>
      </c>
      <c r="O461" s="83"/>
      <c r="P461" s="83">
        <f>P534</f>
        <v>131.261</v>
      </c>
      <c r="Q461" s="83"/>
      <c r="R461" s="83">
        <f>R534</f>
        <v>131.261</v>
      </c>
      <c r="S461" s="83"/>
      <c r="T461" s="83">
        <f>T534</f>
        <v>131.261</v>
      </c>
      <c r="U461" s="83"/>
      <c r="V461" s="83">
        <f>V534</f>
        <v>142.745</v>
      </c>
      <c r="W461" s="83"/>
      <c r="X461" s="33">
        <f>X534</f>
        <v>142.745</v>
      </c>
      <c r="Y461" s="28">
        <f>X461/X459*100</f>
        <v>317.21111111111111</v>
      </c>
    </row>
    <row r="462" spans="1:25" ht="12" customHeight="1">
      <c r="A462" s="142">
        <v>71</v>
      </c>
      <c r="B462" s="143" t="s">
        <v>2</v>
      </c>
      <c r="C462" s="144" t="s">
        <v>129</v>
      </c>
      <c r="D462" s="145" t="s">
        <v>5</v>
      </c>
      <c r="E462" s="26" t="s">
        <v>4</v>
      </c>
      <c r="F462" s="95">
        <f>F516</f>
        <v>0</v>
      </c>
      <c r="G462" s="96"/>
      <c r="H462" s="95">
        <f>H516</f>
        <v>0</v>
      </c>
      <c r="I462" s="96"/>
      <c r="J462" s="95">
        <f>J516</f>
        <v>0</v>
      </c>
      <c r="K462" s="96"/>
      <c r="L462" s="95">
        <f>L516</f>
        <v>0</v>
      </c>
      <c r="M462" s="96"/>
      <c r="N462" s="95">
        <f>N516</f>
        <v>0</v>
      </c>
      <c r="O462" s="96"/>
      <c r="P462" s="95">
        <f>P516</f>
        <v>3</v>
      </c>
      <c r="Q462" s="96"/>
      <c r="R462" s="95">
        <f>R516</f>
        <v>9</v>
      </c>
      <c r="S462" s="96"/>
      <c r="T462" s="95">
        <f>T516</f>
        <v>14</v>
      </c>
      <c r="U462" s="96"/>
      <c r="V462" s="95">
        <f>V516</f>
        <v>19</v>
      </c>
      <c r="W462" s="96"/>
      <c r="X462" s="31">
        <f>X516</f>
        <v>19</v>
      </c>
      <c r="Y462" s="28">
        <f>X462/X463*100</f>
        <v>190</v>
      </c>
    </row>
    <row r="463" spans="1:25" ht="12" customHeight="1">
      <c r="A463" s="142"/>
      <c r="B463" s="143"/>
      <c r="C463" s="144"/>
      <c r="D463" s="145"/>
      <c r="E463" s="26" t="s">
        <v>3</v>
      </c>
      <c r="F463" s="91" t="s">
        <v>2</v>
      </c>
      <c r="G463" s="91"/>
      <c r="H463" s="91" t="s">
        <v>2</v>
      </c>
      <c r="I463" s="91"/>
      <c r="J463" s="91" t="s">
        <v>2</v>
      </c>
      <c r="K463" s="91"/>
      <c r="L463" s="91">
        <v>2</v>
      </c>
      <c r="M463" s="91"/>
      <c r="N463" s="91" t="s">
        <v>2</v>
      </c>
      <c r="O463" s="91"/>
      <c r="P463" s="91" t="s">
        <v>2</v>
      </c>
      <c r="Q463" s="91"/>
      <c r="R463" s="91">
        <v>6</v>
      </c>
      <c r="S463" s="91"/>
      <c r="T463" s="91" t="s">
        <v>2</v>
      </c>
      <c r="U463" s="91"/>
      <c r="V463" s="91">
        <v>10</v>
      </c>
      <c r="W463" s="91"/>
      <c r="X463" s="29">
        <v>10</v>
      </c>
      <c r="Y463" s="30" t="s">
        <v>2</v>
      </c>
    </row>
    <row r="464" spans="1:25" ht="12" customHeight="1">
      <c r="A464" s="142"/>
      <c r="B464" s="143"/>
      <c r="C464" s="144"/>
      <c r="D464" s="145"/>
      <c r="E464" s="26" t="s">
        <v>1</v>
      </c>
      <c r="F464" s="95">
        <v>0</v>
      </c>
      <c r="G464" s="97"/>
      <c r="H464" s="97"/>
      <c r="I464" s="97"/>
      <c r="J464" s="97"/>
      <c r="K464" s="97"/>
      <c r="L464" s="97"/>
      <c r="M464" s="97"/>
      <c r="N464" s="97"/>
      <c r="O464" s="97"/>
      <c r="P464" s="97"/>
      <c r="Q464" s="97"/>
      <c r="R464" s="97"/>
      <c r="S464" s="97"/>
      <c r="T464" s="97"/>
      <c r="U464" s="97"/>
      <c r="V464" s="97"/>
      <c r="W464" s="97"/>
      <c r="X464" s="97"/>
      <c r="Y464" s="98"/>
    </row>
    <row r="465" spans="1:25" ht="12" customHeight="1">
      <c r="A465" s="142"/>
      <c r="B465" s="143"/>
      <c r="C465" s="144"/>
      <c r="D465" s="145"/>
      <c r="E465" s="26" t="s">
        <v>0</v>
      </c>
      <c r="F465" s="91">
        <f>F519</f>
        <v>0</v>
      </c>
      <c r="G465" s="91"/>
      <c r="H465" s="91">
        <f>H519</f>
        <v>0</v>
      </c>
      <c r="I465" s="91"/>
      <c r="J465" s="91">
        <f>J519</f>
        <v>0</v>
      </c>
      <c r="K465" s="91"/>
      <c r="L465" s="91">
        <f>L519</f>
        <v>0</v>
      </c>
      <c r="M465" s="91"/>
      <c r="N465" s="91">
        <f>N519</f>
        <v>4</v>
      </c>
      <c r="O465" s="91"/>
      <c r="P465" s="91">
        <f>P519</f>
        <v>7</v>
      </c>
      <c r="Q465" s="91"/>
      <c r="R465" s="91">
        <f>R519</f>
        <v>15</v>
      </c>
      <c r="S465" s="91"/>
      <c r="T465" s="91">
        <f>T519</f>
        <v>19</v>
      </c>
      <c r="U465" s="91"/>
      <c r="V465" s="91">
        <f>V519</f>
        <v>19</v>
      </c>
      <c r="W465" s="91"/>
      <c r="X465" s="29">
        <f>X519</f>
        <v>19</v>
      </c>
      <c r="Y465" s="28">
        <f>X465/X463*100</f>
        <v>190</v>
      </c>
    </row>
    <row r="466" spans="1:25" ht="11.25" customHeight="1">
      <c r="A466" s="142">
        <v>72</v>
      </c>
      <c r="B466" s="143" t="s">
        <v>2</v>
      </c>
      <c r="C466" s="144" t="s">
        <v>130</v>
      </c>
      <c r="D466" s="145" t="s">
        <v>5</v>
      </c>
      <c r="E466" s="26" t="s">
        <v>4</v>
      </c>
      <c r="F466" s="95">
        <f>F546</f>
        <v>0</v>
      </c>
      <c r="G466" s="96"/>
      <c r="H466" s="95">
        <f>H546</f>
        <v>0</v>
      </c>
      <c r="I466" s="96"/>
      <c r="J466" s="95">
        <f>J546</f>
        <v>0</v>
      </c>
      <c r="K466" s="96"/>
      <c r="L466" s="95">
        <f>L546</f>
        <v>0</v>
      </c>
      <c r="M466" s="96"/>
      <c r="N466" s="95">
        <f>N546</f>
        <v>0</v>
      </c>
      <c r="O466" s="96"/>
      <c r="P466" s="95">
        <f>P546</f>
        <v>0</v>
      </c>
      <c r="Q466" s="96"/>
      <c r="R466" s="95">
        <f>R546</f>
        <v>5</v>
      </c>
      <c r="S466" s="96"/>
      <c r="T466" s="95">
        <f>T546</f>
        <v>7</v>
      </c>
      <c r="U466" s="96"/>
      <c r="V466" s="95">
        <f>V546</f>
        <v>8</v>
      </c>
      <c r="W466" s="96"/>
      <c r="X466" s="31">
        <f>X546</f>
        <v>8</v>
      </c>
      <c r="Y466" s="28">
        <f>X466/X467*100</f>
        <v>133.33333333333331</v>
      </c>
    </row>
    <row r="467" spans="1:25" ht="12" customHeight="1">
      <c r="A467" s="142"/>
      <c r="B467" s="143"/>
      <c r="C467" s="144"/>
      <c r="D467" s="145"/>
      <c r="E467" s="26" t="s">
        <v>3</v>
      </c>
      <c r="F467" s="91" t="s">
        <v>2</v>
      </c>
      <c r="G467" s="91"/>
      <c r="H467" s="91" t="s">
        <v>2</v>
      </c>
      <c r="I467" s="91"/>
      <c r="J467" s="91" t="s">
        <v>2</v>
      </c>
      <c r="K467" s="91"/>
      <c r="L467" s="91">
        <v>1</v>
      </c>
      <c r="M467" s="91"/>
      <c r="N467" s="91" t="s">
        <v>2</v>
      </c>
      <c r="O467" s="91"/>
      <c r="P467" s="91" t="s">
        <v>2</v>
      </c>
      <c r="Q467" s="91"/>
      <c r="R467" s="91">
        <v>4</v>
      </c>
      <c r="S467" s="91"/>
      <c r="T467" s="91" t="s">
        <v>2</v>
      </c>
      <c r="U467" s="91"/>
      <c r="V467" s="91">
        <v>6</v>
      </c>
      <c r="W467" s="91"/>
      <c r="X467" s="29">
        <v>6</v>
      </c>
      <c r="Y467" s="30" t="s">
        <v>2</v>
      </c>
    </row>
    <row r="468" spans="1:25" ht="12" customHeight="1">
      <c r="A468" s="142"/>
      <c r="B468" s="143"/>
      <c r="C468" s="144"/>
      <c r="D468" s="145"/>
      <c r="E468" s="26" t="s">
        <v>1</v>
      </c>
      <c r="F468" s="95">
        <v>0</v>
      </c>
      <c r="G468" s="97"/>
      <c r="H468" s="97"/>
      <c r="I468" s="97"/>
      <c r="J468" s="97"/>
      <c r="K468" s="97"/>
      <c r="L468" s="97"/>
      <c r="M468" s="97"/>
      <c r="N468" s="97"/>
      <c r="O468" s="97"/>
      <c r="P468" s="97"/>
      <c r="Q468" s="97"/>
      <c r="R468" s="97"/>
      <c r="S468" s="97"/>
      <c r="T468" s="97"/>
      <c r="U468" s="97"/>
      <c r="V468" s="97"/>
      <c r="W468" s="97"/>
      <c r="X468" s="97"/>
      <c r="Y468" s="98"/>
    </row>
    <row r="469" spans="1:25" ht="12" customHeight="1">
      <c r="A469" s="142"/>
      <c r="B469" s="143"/>
      <c r="C469" s="144"/>
      <c r="D469" s="145"/>
      <c r="E469" s="26" t="s">
        <v>0</v>
      </c>
      <c r="F469" s="91">
        <f>F549</f>
        <v>0</v>
      </c>
      <c r="G469" s="91"/>
      <c r="H469" s="91">
        <f>H549</f>
        <v>0</v>
      </c>
      <c r="I469" s="91"/>
      <c r="J469" s="91">
        <f>J549</f>
        <v>0</v>
      </c>
      <c r="K469" s="91"/>
      <c r="L469" s="91">
        <f>L549</f>
        <v>0</v>
      </c>
      <c r="M469" s="91"/>
      <c r="N469" s="91">
        <f>N549</f>
        <v>0</v>
      </c>
      <c r="O469" s="91"/>
      <c r="P469" s="91">
        <f>P549</f>
        <v>5</v>
      </c>
      <c r="Q469" s="91"/>
      <c r="R469" s="91">
        <f>R549</f>
        <v>7</v>
      </c>
      <c r="S469" s="91"/>
      <c r="T469" s="91">
        <f>T549</f>
        <v>8</v>
      </c>
      <c r="U469" s="91"/>
      <c r="V469" s="91">
        <f>V549</f>
        <v>8</v>
      </c>
      <c r="W469" s="91"/>
      <c r="X469" s="29">
        <f>V469</f>
        <v>8</v>
      </c>
      <c r="Y469" s="28">
        <f>X469/X467*100</f>
        <v>133.33333333333331</v>
      </c>
    </row>
    <row r="470" spans="1:25" ht="12" customHeight="1">
      <c r="A470" s="142">
        <v>73</v>
      </c>
      <c r="B470" s="143" t="s">
        <v>2</v>
      </c>
      <c r="C470" s="144" t="s">
        <v>131</v>
      </c>
      <c r="D470" s="145" t="s">
        <v>5</v>
      </c>
      <c r="E470" s="26" t="s">
        <v>4</v>
      </c>
      <c r="F470" s="95">
        <f>F552</f>
        <v>0</v>
      </c>
      <c r="G470" s="96"/>
      <c r="H470" s="95">
        <f>H552</f>
        <v>0</v>
      </c>
      <c r="I470" s="96"/>
      <c r="J470" s="95">
        <f>J552</f>
        <v>0</v>
      </c>
      <c r="K470" s="96"/>
      <c r="L470" s="95">
        <f>L552</f>
        <v>0</v>
      </c>
      <c r="M470" s="96"/>
      <c r="N470" s="95">
        <f>N552</f>
        <v>6</v>
      </c>
      <c r="O470" s="96"/>
      <c r="P470" s="95">
        <f>P552</f>
        <v>13</v>
      </c>
      <c r="Q470" s="96"/>
      <c r="R470" s="95">
        <f>R552</f>
        <v>16</v>
      </c>
      <c r="S470" s="96"/>
      <c r="T470" s="95">
        <f>T552</f>
        <v>22</v>
      </c>
      <c r="U470" s="96"/>
      <c r="V470" s="95">
        <f>V552</f>
        <v>72</v>
      </c>
      <c r="W470" s="96"/>
      <c r="X470" s="31">
        <f>X552</f>
        <v>72</v>
      </c>
      <c r="Y470" s="28">
        <f>X470/X471*100</f>
        <v>720</v>
      </c>
    </row>
    <row r="471" spans="1:25" ht="12" customHeight="1">
      <c r="A471" s="142"/>
      <c r="B471" s="143"/>
      <c r="C471" s="144"/>
      <c r="D471" s="145"/>
      <c r="E471" s="26" t="s">
        <v>3</v>
      </c>
      <c r="F471" s="91" t="s">
        <v>2</v>
      </c>
      <c r="G471" s="91"/>
      <c r="H471" s="91" t="s">
        <v>2</v>
      </c>
      <c r="I471" s="91"/>
      <c r="J471" s="91" t="s">
        <v>2</v>
      </c>
      <c r="K471" s="91"/>
      <c r="L471" s="91">
        <v>2</v>
      </c>
      <c r="M471" s="91"/>
      <c r="N471" s="91" t="s">
        <v>2</v>
      </c>
      <c r="O471" s="91"/>
      <c r="P471" s="91" t="s">
        <v>2</v>
      </c>
      <c r="Q471" s="91"/>
      <c r="R471" s="91">
        <v>6</v>
      </c>
      <c r="S471" s="91"/>
      <c r="T471" s="91" t="s">
        <v>2</v>
      </c>
      <c r="U471" s="91"/>
      <c r="V471" s="91">
        <v>10</v>
      </c>
      <c r="W471" s="91"/>
      <c r="X471" s="29">
        <v>10</v>
      </c>
      <c r="Y471" s="30" t="s">
        <v>2</v>
      </c>
    </row>
    <row r="472" spans="1:25" ht="12" customHeight="1">
      <c r="A472" s="142"/>
      <c r="B472" s="143"/>
      <c r="C472" s="144"/>
      <c r="D472" s="145"/>
      <c r="E472" s="26" t="s">
        <v>1</v>
      </c>
      <c r="F472" s="95">
        <v>0</v>
      </c>
      <c r="G472" s="97"/>
      <c r="H472" s="97"/>
      <c r="I472" s="97"/>
      <c r="J472" s="97"/>
      <c r="K472" s="97"/>
      <c r="L472" s="97"/>
      <c r="M472" s="97"/>
      <c r="N472" s="97"/>
      <c r="O472" s="97"/>
      <c r="P472" s="97"/>
      <c r="Q472" s="97"/>
      <c r="R472" s="97"/>
      <c r="S472" s="97"/>
      <c r="T472" s="97"/>
      <c r="U472" s="97"/>
      <c r="V472" s="97"/>
      <c r="W472" s="97"/>
      <c r="X472" s="97"/>
      <c r="Y472" s="98"/>
    </row>
    <row r="473" spans="1:25" ht="12" customHeight="1">
      <c r="A473" s="142"/>
      <c r="B473" s="143"/>
      <c r="C473" s="144"/>
      <c r="D473" s="145"/>
      <c r="E473" s="26" t="s">
        <v>0</v>
      </c>
      <c r="F473" s="91">
        <f>F555</f>
        <v>0</v>
      </c>
      <c r="G473" s="91"/>
      <c r="H473" s="91">
        <f>H555</f>
        <v>0</v>
      </c>
      <c r="I473" s="91"/>
      <c r="J473" s="91">
        <f>J555</f>
        <v>0</v>
      </c>
      <c r="K473" s="91"/>
      <c r="L473" s="91">
        <f>L555</f>
        <v>2</v>
      </c>
      <c r="M473" s="91"/>
      <c r="N473" s="91">
        <f>N555</f>
        <v>15</v>
      </c>
      <c r="O473" s="91"/>
      <c r="P473" s="91">
        <f>P555</f>
        <v>19</v>
      </c>
      <c r="Q473" s="91"/>
      <c r="R473" s="91">
        <f>R555</f>
        <v>22</v>
      </c>
      <c r="S473" s="91"/>
      <c r="T473" s="91">
        <f>T555</f>
        <v>52</v>
      </c>
      <c r="U473" s="91"/>
      <c r="V473" s="91">
        <f>V555</f>
        <v>72</v>
      </c>
      <c r="W473" s="91"/>
      <c r="X473" s="29">
        <f>X555</f>
        <v>72</v>
      </c>
      <c r="Y473" s="28">
        <f>X473/X471*100</f>
        <v>720</v>
      </c>
    </row>
    <row r="474" spans="1:25" ht="12" customHeight="1">
      <c r="A474" s="142">
        <v>74</v>
      </c>
      <c r="B474" s="143" t="s">
        <v>2</v>
      </c>
      <c r="C474" s="144" t="s">
        <v>132</v>
      </c>
      <c r="D474" s="145" t="s">
        <v>5</v>
      </c>
      <c r="E474" s="26" t="s">
        <v>4</v>
      </c>
      <c r="F474" s="95">
        <f>F505</f>
        <v>0</v>
      </c>
      <c r="G474" s="96"/>
      <c r="H474" s="95">
        <f>H505</f>
        <v>0</v>
      </c>
      <c r="I474" s="96"/>
      <c r="J474" s="95">
        <f>J505</f>
        <v>0</v>
      </c>
      <c r="K474" s="96"/>
      <c r="L474" s="95">
        <f>L505</f>
        <v>0</v>
      </c>
      <c r="M474" s="96"/>
      <c r="N474" s="95">
        <f>N505</f>
        <v>0</v>
      </c>
      <c r="O474" s="96"/>
      <c r="P474" s="95">
        <f>P505</f>
        <v>1</v>
      </c>
      <c r="Q474" s="96"/>
      <c r="R474" s="95">
        <f>R505</f>
        <v>5</v>
      </c>
      <c r="S474" s="96"/>
      <c r="T474" s="95">
        <f>T505</f>
        <v>7</v>
      </c>
      <c r="U474" s="96"/>
      <c r="V474" s="95">
        <f>V505</f>
        <v>27</v>
      </c>
      <c r="W474" s="96"/>
      <c r="X474" s="31">
        <f>X505</f>
        <v>27</v>
      </c>
      <c r="Y474" s="28">
        <f>X474/X475*100</f>
        <v>225</v>
      </c>
    </row>
    <row r="475" spans="1:25" ht="12" customHeight="1">
      <c r="A475" s="142"/>
      <c r="B475" s="143"/>
      <c r="C475" s="144"/>
      <c r="D475" s="145"/>
      <c r="E475" s="26" t="s">
        <v>3</v>
      </c>
      <c r="F475" s="91" t="s">
        <v>2</v>
      </c>
      <c r="G475" s="91"/>
      <c r="H475" s="91" t="s">
        <v>2</v>
      </c>
      <c r="I475" s="91"/>
      <c r="J475" s="91" t="s">
        <v>2</v>
      </c>
      <c r="K475" s="91"/>
      <c r="L475" s="91">
        <v>2</v>
      </c>
      <c r="M475" s="91"/>
      <c r="N475" s="91" t="s">
        <v>2</v>
      </c>
      <c r="O475" s="91"/>
      <c r="P475" s="91" t="s">
        <v>2</v>
      </c>
      <c r="Q475" s="91"/>
      <c r="R475" s="91">
        <v>8</v>
      </c>
      <c r="S475" s="91"/>
      <c r="T475" s="91" t="s">
        <v>2</v>
      </c>
      <c r="U475" s="91"/>
      <c r="V475" s="91">
        <v>12</v>
      </c>
      <c r="W475" s="91"/>
      <c r="X475" s="29">
        <v>12</v>
      </c>
      <c r="Y475" s="30" t="s">
        <v>2</v>
      </c>
    </row>
    <row r="476" spans="1:25" ht="12" customHeight="1">
      <c r="A476" s="142"/>
      <c r="B476" s="143"/>
      <c r="C476" s="144"/>
      <c r="D476" s="145"/>
      <c r="E476" s="26" t="s">
        <v>1</v>
      </c>
      <c r="F476" s="95">
        <v>0</v>
      </c>
      <c r="G476" s="97"/>
      <c r="H476" s="97"/>
      <c r="I476" s="97"/>
      <c r="J476" s="97"/>
      <c r="K476" s="97"/>
      <c r="L476" s="97"/>
      <c r="M476" s="97"/>
      <c r="N476" s="97"/>
      <c r="O476" s="97"/>
      <c r="P476" s="97"/>
      <c r="Q476" s="97"/>
      <c r="R476" s="97"/>
      <c r="S476" s="97"/>
      <c r="T476" s="97"/>
      <c r="U476" s="97"/>
      <c r="V476" s="97"/>
      <c r="W476" s="97"/>
      <c r="X476" s="97"/>
      <c r="Y476" s="98"/>
    </row>
    <row r="477" spans="1:25" ht="12" customHeight="1">
      <c r="A477" s="142"/>
      <c r="B477" s="143"/>
      <c r="C477" s="144"/>
      <c r="D477" s="145"/>
      <c r="E477" s="26" t="s">
        <v>0</v>
      </c>
      <c r="F477" s="91">
        <f>F508</f>
        <v>0</v>
      </c>
      <c r="G477" s="91"/>
      <c r="H477" s="91">
        <f>H508</f>
        <v>0</v>
      </c>
      <c r="I477" s="91"/>
      <c r="J477" s="91">
        <f>J508</f>
        <v>0</v>
      </c>
      <c r="K477" s="91"/>
      <c r="L477" s="91">
        <f>L508</f>
        <v>0</v>
      </c>
      <c r="M477" s="91"/>
      <c r="N477" s="91">
        <f>N508</f>
        <v>0</v>
      </c>
      <c r="O477" s="91"/>
      <c r="P477" s="91">
        <f>P508</f>
        <v>4</v>
      </c>
      <c r="Q477" s="91"/>
      <c r="R477" s="91">
        <f>R508</f>
        <v>6</v>
      </c>
      <c r="S477" s="91"/>
      <c r="T477" s="91">
        <f>T508</f>
        <v>12</v>
      </c>
      <c r="U477" s="91"/>
      <c r="V477" s="91">
        <f>V508</f>
        <v>27</v>
      </c>
      <c r="W477" s="91"/>
      <c r="X477" s="29">
        <f>X508</f>
        <v>27</v>
      </c>
      <c r="Y477" s="28">
        <f>X477/X475*100</f>
        <v>225</v>
      </c>
    </row>
    <row r="478" spans="1:25" ht="12" customHeight="1">
      <c r="A478" s="80" t="s">
        <v>7</v>
      </c>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2"/>
    </row>
    <row r="479" spans="1:25" ht="12" customHeight="1">
      <c r="A479" s="57">
        <v>75</v>
      </c>
      <c r="B479" s="69" t="s">
        <v>133</v>
      </c>
      <c r="C479" s="59" t="s">
        <v>134</v>
      </c>
      <c r="D479" s="60" t="s">
        <v>93</v>
      </c>
      <c r="E479" s="26" t="s">
        <v>4</v>
      </c>
      <c r="F479" s="65">
        <f>F536</f>
        <v>0</v>
      </c>
      <c r="G479" s="66"/>
      <c r="H479" s="65">
        <f>H536</f>
        <v>0</v>
      </c>
      <c r="I479" s="66"/>
      <c r="J479" s="65">
        <f>J536</f>
        <v>0</v>
      </c>
      <c r="K479" s="66"/>
      <c r="L479" s="65">
        <f>L536</f>
        <v>0</v>
      </c>
      <c r="M479" s="66"/>
      <c r="N479" s="65">
        <f>N536</f>
        <v>1811</v>
      </c>
      <c r="O479" s="66"/>
      <c r="P479" s="65">
        <f>P536</f>
        <v>3750</v>
      </c>
      <c r="Q479" s="66"/>
      <c r="R479" s="65">
        <f>R536</f>
        <v>3750</v>
      </c>
      <c r="S479" s="66"/>
      <c r="T479" s="65">
        <f>T536</f>
        <v>3750</v>
      </c>
      <c r="U479" s="66"/>
      <c r="V479" s="65">
        <f>V536</f>
        <v>3750</v>
      </c>
      <c r="W479" s="66"/>
      <c r="X479" s="27">
        <f>X536</f>
        <v>3750</v>
      </c>
      <c r="Y479" s="28">
        <f>X479/X480*100</f>
        <v>100</v>
      </c>
    </row>
    <row r="480" spans="1:25" ht="12" customHeight="1">
      <c r="A480" s="57"/>
      <c r="B480" s="69"/>
      <c r="C480" s="59"/>
      <c r="D480" s="60"/>
      <c r="E480" s="26" t="s">
        <v>3</v>
      </c>
      <c r="F480" s="53" t="s">
        <v>2</v>
      </c>
      <c r="G480" s="53"/>
      <c r="H480" s="53" t="s">
        <v>2</v>
      </c>
      <c r="I480" s="53"/>
      <c r="J480" s="53" t="s">
        <v>2</v>
      </c>
      <c r="K480" s="53"/>
      <c r="L480" s="53">
        <v>750</v>
      </c>
      <c r="M480" s="53"/>
      <c r="N480" s="52" t="s">
        <v>2</v>
      </c>
      <c r="O480" s="52"/>
      <c r="P480" s="52" t="s">
        <v>2</v>
      </c>
      <c r="Q480" s="52"/>
      <c r="R480" s="53">
        <v>2500</v>
      </c>
      <c r="S480" s="53"/>
      <c r="T480" s="53" t="s">
        <v>2</v>
      </c>
      <c r="U480" s="53"/>
      <c r="V480" s="53">
        <v>3750</v>
      </c>
      <c r="W480" s="53"/>
      <c r="X480" s="29">
        <v>3750</v>
      </c>
      <c r="Y480" s="30" t="s">
        <v>2</v>
      </c>
    </row>
    <row r="481" spans="1:25" ht="12" customHeight="1">
      <c r="A481" s="57"/>
      <c r="B481" s="69"/>
      <c r="C481" s="59"/>
      <c r="D481" s="60"/>
      <c r="E481" s="26" t="s">
        <v>1</v>
      </c>
      <c r="F481" s="65">
        <v>0</v>
      </c>
      <c r="G481" s="67"/>
      <c r="H481" s="67"/>
      <c r="I481" s="67"/>
      <c r="J481" s="67"/>
      <c r="K481" s="67"/>
      <c r="L481" s="67"/>
      <c r="M481" s="67"/>
      <c r="N481" s="67"/>
      <c r="O481" s="67"/>
      <c r="P481" s="67"/>
      <c r="Q481" s="67"/>
      <c r="R481" s="67"/>
      <c r="S481" s="67"/>
      <c r="T481" s="67"/>
      <c r="U481" s="67"/>
      <c r="V481" s="67"/>
      <c r="W481" s="67"/>
      <c r="X481" s="67"/>
      <c r="Y481" s="68"/>
    </row>
    <row r="482" spans="1:25" ht="12" customHeight="1">
      <c r="A482" s="57"/>
      <c r="B482" s="69"/>
      <c r="C482" s="59"/>
      <c r="D482" s="60"/>
      <c r="E482" s="26" t="s">
        <v>0</v>
      </c>
      <c r="F482" s="52">
        <f>F539</f>
        <v>0</v>
      </c>
      <c r="G482" s="52"/>
      <c r="H482" s="52">
        <f>H539</f>
        <v>0</v>
      </c>
      <c r="I482" s="52"/>
      <c r="J482" s="52">
        <f>J539</f>
        <v>0</v>
      </c>
      <c r="K482" s="52"/>
      <c r="L482" s="52">
        <f>L539</f>
        <v>189</v>
      </c>
      <c r="M482" s="52"/>
      <c r="N482" s="52">
        <f>N539</f>
        <v>3750</v>
      </c>
      <c r="O482" s="52"/>
      <c r="P482" s="52">
        <f>P539</f>
        <v>3750</v>
      </c>
      <c r="Q482" s="52"/>
      <c r="R482" s="52">
        <f>R539</f>
        <v>3750</v>
      </c>
      <c r="S482" s="52"/>
      <c r="T482" s="52">
        <f>T539</f>
        <v>3750</v>
      </c>
      <c r="U482" s="52"/>
      <c r="V482" s="52">
        <f>V539</f>
        <v>3750</v>
      </c>
      <c r="W482" s="52"/>
      <c r="X482" s="29">
        <f>X539</f>
        <v>3750</v>
      </c>
      <c r="Y482" s="28">
        <f>X482/X480*100</f>
        <v>100</v>
      </c>
    </row>
    <row r="483" spans="1:25" ht="12" customHeight="1">
      <c r="A483" s="142">
        <v>76</v>
      </c>
      <c r="B483" s="149" t="s">
        <v>135</v>
      </c>
      <c r="C483" s="144" t="s">
        <v>242</v>
      </c>
      <c r="D483" s="145" t="s">
        <v>93</v>
      </c>
      <c r="E483" s="26" t="s">
        <v>4</v>
      </c>
      <c r="F483" s="95">
        <f>F540</f>
        <v>0</v>
      </c>
      <c r="G483" s="96"/>
      <c r="H483" s="95">
        <f>H540</f>
        <v>0</v>
      </c>
      <c r="I483" s="96"/>
      <c r="J483" s="95">
        <f>J540</f>
        <v>0</v>
      </c>
      <c r="K483" s="96"/>
      <c r="L483" s="95">
        <f>L540</f>
        <v>0</v>
      </c>
      <c r="M483" s="96"/>
      <c r="N483" s="95">
        <f>N540</f>
        <v>189</v>
      </c>
      <c r="O483" s="96"/>
      <c r="P483" s="95">
        <f>P540</f>
        <v>15058</v>
      </c>
      <c r="Q483" s="96"/>
      <c r="R483" s="95">
        <f>R540</f>
        <v>17562</v>
      </c>
      <c r="S483" s="96"/>
      <c r="T483" s="95">
        <f>T540</f>
        <v>19184</v>
      </c>
      <c r="U483" s="96"/>
      <c r="V483" s="95">
        <f>V540</f>
        <v>20274</v>
      </c>
      <c r="W483" s="96"/>
      <c r="X483" s="31">
        <f>X540</f>
        <v>20274</v>
      </c>
      <c r="Y483" s="28">
        <f>X483/X484*100</f>
        <v>901.06666666666672</v>
      </c>
    </row>
    <row r="484" spans="1:25" ht="12" customHeight="1">
      <c r="A484" s="142"/>
      <c r="B484" s="149"/>
      <c r="C484" s="144"/>
      <c r="D484" s="145"/>
      <c r="E484" s="26" t="s">
        <v>3</v>
      </c>
      <c r="F484" s="91" t="s">
        <v>2</v>
      </c>
      <c r="G484" s="91"/>
      <c r="H484" s="91" t="s">
        <v>2</v>
      </c>
      <c r="I484" s="91"/>
      <c r="J484" s="91" t="s">
        <v>2</v>
      </c>
      <c r="K484" s="91"/>
      <c r="L484" s="91">
        <v>450</v>
      </c>
      <c r="M484" s="91"/>
      <c r="N484" s="91" t="s">
        <v>2</v>
      </c>
      <c r="O484" s="91"/>
      <c r="P484" s="91" t="s">
        <v>2</v>
      </c>
      <c r="Q484" s="91"/>
      <c r="R484" s="91">
        <v>1500</v>
      </c>
      <c r="S484" s="91"/>
      <c r="T484" s="91" t="s">
        <v>2</v>
      </c>
      <c r="U484" s="91"/>
      <c r="V484" s="91">
        <v>2250</v>
      </c>
      <c r="W484" s="91"/>
      <c r="X484" s="29">
        <v>2250</v>
      </c>
      <c r="Y484" s="30" t="s">
        <v>2</v>
      </c>
    </row>
    <row r="485" spans="1:25" ht="12" customHeight="1">
      <c r="A485" s="142"/>
      <c r="B485" s="149"/>
      <c r="C485" s="144"/>
      <c r="D485" s="145"/>
      <c r="E485" s="26" t="s">
        <v>1</v>
      </c>
      <c r="F485" s="95">
        <v>0</v>
      </c>
      <c r="G485" s="97"/>
      <c r="H485" s="97"/>
      <c r="I485" s="97"/>
      <c r="J485" s="97"/>
      <c r="K485" s="97"/>
      <c r="L485" s="97"/>
      <c r="M485" s="97"/>
      <c r="N485" s="97"/>
      <c r="O485" s="97"/>
      <c r="P485" s="97"/>
      <c r="Q485" s="97"/>
      <c r="R485" s="97"/>
      <c r="S485" s="97"/>
      <c r="T485" s="97"/>
      <c r="U485" s="97"/>
      <c r="V485" s="97"/>
      <c r="W485" s="97"/>
      <c r="X485" s="97"/>
      <c r="Y485" s="98"/>
    </row>
    <row r="486" spans="1:25" ht="12" customHeight="1">
      <c r="A486" s="142"/>
      <c r="B486" s="149"/>
      <c r="C486" s="144"/>
      <c r="D486" s="145"/>
      <c r="E486" s="26" t="s">
        <v>0</v>
      </c>
      <c r="F486" s="91">
        <f>F543</f>
        <v>0</v>
      </c>
      <c r="G486" s="91"/>
      <c r="H486" s="91">
        <f>H543</f>
        <v>0</v>
      </c>
      <c r="I486" s="91"/>
      <c r="J486" s="91">
        <f>J543</f>
        <v>0</v>
      </c>
      <c r="K486" s="91"/>
      <c r="L486" s="91">
        <f>L543</f>
        <v>579</v>
      </c>
      <c r="M486" s="91"/>
      <c r="N486" s="91">
        <f>N543</f>
        <v>7792</v>
      </c>
      <c r="O486" s="91"/>
      <c r="P486" s="91">
        <f>P543</f>
        <v>19873</v>
      </c>
      <c r="Q486" s="91"/>
      <c r="R486" s="91">
        <f>R543</f>
        <v>19873</v>
      </c>
      <c r="S486" s="91"/>
      <c r="T486" s="91">
        <f>T543</f>
        <v>19873</v>
      </c>
      <c r="U486" s="91"/>
      <c r="V486" s="91">
        <f>V543</f>
        <v>20373</v>
      </c>
      <c r="W486" s="91"/>
      <c r="X486" s="29">
        <f>X543</f>
        <v>20373</v>
      </c>
      <c r="Y486" s="28">
        <f>X486/X484*100</f>
        <v>905.46666666666658</v>
      </c>
    </row>
    <row r="487" spans="1:25" ht="12" customHeight="1">
      <c r="A487" s="57">
        <v>77</v>
      </c>
      <c r="B487" s="69" t="s">
        <v>2</v>
      </c>
      <c r="C487" s="59" t="s">
        <v>243</v>
      </c>
      <c r="D487" s="60" t="s">
        <v>93</v>
      </c>
      <c r="E487" s="26" t="s">
        <v>4</v>
      </c>
      <c r="F487" s="87">
        <f>F521</f>
        <v>0</v>
      </c>
      <c r="G487" s="88"/>
      <c r="H487" s="87">
        <f>H521</f>
        <v>0</v>
      </c>
      <c r="I487" s="88"/>
      <c r="J487" s="87">
        <f>J521</f>
        <v>0</v>
      </c>
      <c r="K487" s="88"/>
      <c r="L487" s="87">
        <f>L521</f>
        <v>0</v>
      </c>
      <c r="M487" s="88"/>
      <c r="N487" s="87">
        <f>N521</f>
        <v>0</v>
      </c>
      <c r="O487" s="88"/>
      <c r="P487" s="87">
        <f>P521</f>
        <v>12500</v>
      </c>
      <c r="Q487" s="88"/>
      <c r="R487" s="87">
        <f>R521</f>
        <v>43759</v>
      </c>
      <c r="S487" s="88"/>
      <c r="T487" s="87">
        <f>T521</f>
        <v>96736</v>
      </c>
      <c r="U487" s="88"/>
      <c r="V487" s="87">
        <f>V521</f>
        <v>277482</v>
      </c>
      <c r="W487" s="88"/>
      <c r="X487" s="31">
        <f>X521</f>
        <v>277482</v>
      </c>
      <c r="Y487" s="28">
        <f>X487/X488*100</f>
        <v>277.48200000000003</v>
      </c>
    </row>
    <row r="488" spans="1:25" ht="12" customHeight="1">
      <c r="A488" s="57"/>
      <c r="B488" s="69"/>
      <c r="C488" s="59"/>
      <c r="D488" s="60"/>
      <c r="E488" s="26" t="s">
        <v>3</v>
      </c>
      <c r="F488" s="52" t="s">
        <v>2</v>
      </c>
      <c r="G488" s="52"/>
      <c r="H488" s="52" t="s">
        <v>2</v>
      </c>
      <c r="I488" s="52"/>
      <c r="J488" s="52" t="s">
        <v>2</v>
      </c>
      <c r="K488" s="52"/>
      <c r="L488" s="52">
        <v>20000</v>
      </c>
      <c r="M488" s="52"/>
      <c r="N488" s="52" t="s">
        <v>2</v>
      </c>
      <c r="O488" s="52"/>
      <c r="P488" s="52" t="s">
        <v>2</v>
      </c>
      <c r="Q488" s="52"/>
      <c r="R488" s="52">
        <v>66000</v>
      </c>
      <c r="S488" s="52"/>
      <c r="T488" s="52" t="s">
        <v>2</v>
      </c>
      <c r="U488" s="52"/>
      <c r="V488" s="52">
        <v>100000</v>
      </c>
      <c r="W488" s="52"/>
      <c r="X488" s="29">
        <v>100000</v>
      </c>
      <c r="Y488" s="30" t="s">
        <v>2</v>
      </c>
    </row>
    <row r="489" spans="1:25" ht="12" customHeight="1">
      <c r="A489" s="57"/>
      <c r="B489" s="69"/>
      <c r="C489" s="59"/>
      <c r="D489" s="60"/>
      <c r="E489" s="26" t="s">
        <v>1</v>
      </c>
      <c r="F489" s="87">
        <v>0</v>
      </c>
      <c r="G489" s="89"/>
      <c r="H489" s="89"/>
      <c r="I489" s="89"/>
      <c r="J489" s="89"/>
      <c r="K489" s="89"/>
      <c r="L489" s="89"/>
      <c r="M489" s="89"/>
      <c r="N489" s="89"/>
      <c r="O489" s="89"/>
      <c r="P489" s="89"/>
      <c r="Q489" s="89"/>
      <c r="R489" s="89"/>
      <c r="S489" s="89"/>
      <c r="T489" s="89"/>
      <c r="U489" s="89"/>
      <c r="V489" s="89"/>
      <c r="W489" s="89"/>
      <c r="X489" s="89"/>
      <c r="Y489" s="90"/>
    </row>
    <row r="490" spans="1:25" ht="12" customHeight="1">
      <c r="A490" s="57"/>
      <c r="B490" s="69"/>
      <c r="C490" s="59"/>
      <c r="D490" s="60"/>
      <c r="E490" s="26" t="s">
        <v>0</v>
      </c>
      <c r="F490" s="52">
        <f>F524</f>
        <v>0</v>
      </c>
      <c r="G490" s="52"/>
      <c r="H490" s="52">
        <f>H524</f>
        <v>0</v>
      </c>
      <c r="I490" s="52"/>
      <c r="J490" s="52">
        <f>J524</f>
        <v>0</v>
      </c>
      <c r="K490" s="52"/>
      <c r="L490" s="52">
        <f>L524</f>
        <v>0</v>
      </c>
      <c r="M490" s="52"/>
      <c r="N490" s="52">
        <f>N524</f>
        <v>19530</v>
      </c>
      <c r="O490" s="52"/>
      <c r="P490" s="52">
        <f>P524</f>
        <v>121295</v>
      </c>
      <c r="Q490" s="52"/>
      <c r="R490" s="52">
        <f>R524</f>
        <v>214910</v>
      </c>
      <c r="S490" s="52"/>
      <c r="T490" s="52">
        <f>T524</f>
        <v>214910</v>
      </c>
      <c r="U490" s="52"/>
      <c r="V490" s="52">
        <f>V524</f>
        <v>214910</v>
      </c>
      <c r="W490" s="52"/>
      <c r="X490" s="29">
        <f>X524</f>
        <v>214910</v>
      </c>
      <c r="Y490" s="28">
        <f>X490/X488*100</f>
        <v>214.90999999999997</v>
      </c>
    </row>
    <row r="491" spans="1:25" ht="12" customHeight="1">
      <c r="A491" s="57">
        <v>78</v>
      </c>
      <c r="B491" s="58" t="s">
        <v>2</v>
      </c>
      <c r="C491" s="59" t="s">
        <v>136</v>
      </c>
      <c r="D491" s="60" t="s">
        <v>93</v>
      </c>
      <c r="E491" s="26" t="s">
        <v>4</v>
      </c>
      <c r="F491" s="87">
        <f>F557</f>
        <v>0</v>
      </c>
      <c r="G491" s="88"/>
      <c r="H491" s="87">
        <f>H557</f>
        <v>0</v>
      </c>
      <c r="I491" s="88"/>
      <c r="J491" s="87">
        <f>J557</f>
        <v>0</v>
      </c>
      <c r="K491" s="88"/>
      <c r="L491" s="87">
        <f>L557</f>
        <v>0</v>
      </c>
      <c r="M491" s="88"/>
      <c r="N491" s="87">
        <f>N557</f>
        <v>0</v>
      </c>
      <c r="O491" s="88"/>
      <c r="P491" s="87">
        <f>P557</f>
        <v>0</v>
      </c>
      <c r="Q491" s="88"/>
      <c r="R491" s="87">
        <f>R557</f>
        <v>0</v>
      </c>
      <c r="S491" s="88"/>
      <c r="T491" s="87">
        <f>T557</f>
        <v>0</v>
      </c>
      <c r="U491" s="88"/>
      <c r="V491" s="87">
        <f>V557</f>
        <v>7906</v>
      </c>
      <c r="W491" s="88"/>
      <c r="X491" s="31">
        <f>X557</f>
        <v>7906</v>
      </c>
      <c r="Y491" s="28">
        <f>X491/X492*100</f>
        <v>216.95938529088914</v>
      </c>
    </row>
    <row r="492" spans="1:25" ht="12" customHeight="1">
      <c r="A492" s="57"/>
      <c r="B492" s="58"/>
      <c r="C492" s="59"/>
      <c r="D492" s="60"/>
      <c r="E492" s="26" t="s">
        <v>3</v>
      </c>
      <c r="F492" s="52" t="s">
        <v>2</v>
      </c>
      <c r="G492" s="52"/>
      <c r="H492" s="52" t="s">
        <v>2</v>
      </c>
      <c r="I492" s="52"/>
      <c r="J492" s="52" t="s">
        <v>2</v>
      </c>
      <c r="K492" s="52"/>
      <c r="L492" s="52">
        <v>1366</v>
      </c>
      <c r="M492" s="52"/>
      <c r="N492" s="52" t="s">
        <v>2</v>
      </c>
      <c r="O492" s="52"/>
      <c r="P492" s="52" t="s">
        <v>2</v>
      </c>
      <c r="Q492" s="52"/>
      <c r="R492" s="52">
        <v>2277</v>
      </c>
      <c r="S492" s="52"/>
      <c r="T492" s="52" t="s">
        <v>2</v>
      </c>
      <c r="U492" s="52"/>
      <c r="V492" s="52">
        <v>3644</v>
      </c>
      <c r="W492" s="52"/>
      <c r="X492" s="29">
        <v>3644</v>
      </c>
      <c r="Y492" s="30" t="s">
        <v>2</v>
      </c>
    </row>
    <row r="493" spans="1:25" ht="12" customHeight="1">
      <c r="A493" s="57"/>
      <c r="B493" s="58"/>
      <c r="C493" s="59"/>
      <c r="D493" s="60"/>
      <c r="E493" s="26" t="s">
        <v>1</v>
      </c>
      <c r="F493" s="87">
        <v>0</v>
      </c>
      <c r="G493" s="89"/>
      <c r="H493" s="89"/>
      <c r="I493" s="89"/>
      <c r="J493" s="89"/>
      <c r="K493" s="89"/>
      <c r="L493" s="89"/>
      <c r="M493" s="89"/>
      <c r="N493" s="89"/>
      <c r="O493" s="89"/>
      <c r="P493" s="89"/>
      <c r="Q493" s="89"/>
      <c r="R493" s="89"/>
      <c r="S493" s="89"/>
      <c r="T493" s="89"/>
      <c r="U493" s="89"/>
      <c r="V493" s="89"/>
      <c r="W493" s="89"/>
      <c r="X493" s="89"/>
      <c r="Y493" s="90"/>
    </row>
    <row r="494" spans="1:25" ht="12" customHeight="1">
      <c r="A494" s="57"/>
      <c r="B494" s="58"/>
      <c r="C494" s="59"/>
      <c r="D494" s="60"/>
      <c r="E494" s="26" t="s">
        <v>0</v>
      </c>
      <c r="F494" s="52">
        <f>F560</f>
        <v>0</v>
      </c>
      <c r="G494" s="52"/>
      <c r="H494" s="52">
        <f>H560</f>
        <v>0</v>
      </c>
      <c r="I494" s="52"/>
      <c r="J494" s="52">
        <f>J560</f>
        <v>0</v>
      </c>
      <c r="K494" s="52"/>
      <c r="L494" s="52">
        <f>L560</f>
        <v>0</v>
      </c>
      <c r="M494" s="52"/>
      <c r="N494" s="52">
        <f>N560</f>
        <v>0</v>
      </c>
      <c r="O494" s="52"/>
      <c r="P494" s="52">
        <f>P560</f>
        <v>0</v>
      </c>
      <c r="Q494" s="52"/>
      <c r="R494" s="52">
        <f>R560</f>
        <v>0</v>
      </c>
      <c r="S494" s="52"/>
      <c r="T494" s="52">
        <f>T560</f>
        <v>7299</v>
      </c>
      <c r="U494" s="52"/>
      <c r="V494" s="52">
        <f>V560</f>
        <v>7299</v>
      </c>
      <c r="W494" s="52"/>
      <c r="X494" s="29">
        <f>V494</f>
        <v>7299</v>
      </c>
      <c r="Y494" s="28">
        <f>X494/X492*100</f>
        <v>200.30186608122941</v>
      </c>
    </row>
    <row r="495" spans="1:25" ht="12" customHeight="1">
      <c r="A495" s="57">
        <v>79</v>
      </c>
      <c r="B495" s="58" t="s">
        <v>2</v>
      </c>
      <c r="C495" s="59" t="s">
        <v>244</v>
      </c>
      <c r="D495" s="60" t="s">
        <v>93</v>
      </c>
      <c r="E495" s="43" t="s">
        <v>4</v>
      </c>
      <c r="F495" s="87">
        <f>F561</f>
        <v>0</v>
      </c>
      <c r="G495" s="88"/>
      <c r="H495" s="87">
        <f>H561</f>
        <v>0</v>
      </c>
      <c r="I495" s="88"/>
      <c r="J495" s="87">
        <f>J561</f>
        <v>0</v>
      </c>
      <c r="K495" s="88"/>
      <c r="L495" s="87">
        <f>L561</f>
        <v>0</v>
      </c>
      <c r="M495" s="88"/>
      <c r="N495" s="87">
        <f>N561</f>
        <v>40748</v>
      </c>
      <c r="O495" s="88"/>
      <c r="P495" s="87">
        <f>P561</f>
        <v>1690969</v>
      </c>
      <c r="Q495" s="88"/>
      <c r="R495" s="87">
        <f>R561</f>
        <v>1690969</v>
      </c>
      <c r="S495" s="88"/>
      <c r="T495" s="87">
        <f>T561</f>
        <v>1690969</v>
      </c>
      <c r="U495" s="88"/>
      <c r="V495" s="87">
        <f>V561</f>
        <v>1690969</v>
      </c>
      <c r="W495" s="88"/>
      <c r="X495" s="31">
        <f>X561</f>
        <v>1690969</v>
      </c>
      <c r="Y495" s="28">
        <f>X495/X496*100</f>
        <v>3381.9380000000001</v>
      </c>
    </row>
    <row r="496" spans="1:25" ht="12" customHeight="1">
      <c r="A496" s="57"/>
      <c r="B496" s="58"/>
      <c r="C496" s="59"/>
      <c r="D496" s="60"/>
      <c r="E496" s="43" t="s">
        <v>3</v>
      </c>
      <c r="F496" s="52" t="s">
        <v>2</v>
      </c>
      <c r="G496" s="52"/>
      <c r="H496" s="52" t="s">
        <v>2</v>
      </c>
      <c r="I496" s="52"/>
      <c r="J496" s="52" t="s">
        <v>2</v>
      </c>
      <c r="K496" s="52"/>
      <c r="L496" s="52">
        <v>10000</v>
      </c>
      <c r="M496" s="52"/>
      <c r="N496" s="52" t="s">
        <v>2</v>
      </c>
      <c r="O496" s="52"/>
      <c r="P496" s="52" t="s">
        <v>2</v>
      </c>
      <c r="Q496" s="52"/>
      <c r="R496" s="52">
        <v>33000</v>
      </c>
      <c r="S496" s="52"/>
      <c r="T496" s="52" t="s">
        <v>2</v>
      </c>
      <c r="U496" s="52"/>
      <c r="V496" s="52">
        <v>50000</v>
      </c>
      <c r="W496" s="52"/>
      <c r="X496" s="29">
        <v>50000</v>
      </c>
      <c r="Y496" s="30" t="s">
        <v>2</v>
      </c>
    </row>
    <row r="497" spans="1:25" ht="12" customHeight="1">
      <c r="A497" s="57"/>
      <c r="B497" s="58"/>
      <c r="C497" s="59"/>
      <c r="D497" s="60"/>
      <c r="E497" s="43" t="s">
        <v>1</v>
      </c>
      <c r="F497" s="87">
        <v>0</v>
      </c>
      <c r="G497" s="89"/>
      <c r="H497" s="89"/>
      <c r="I497" s="89"/>
      <c r="J497" s="89"/>
      <c r="K497" s="89"/>
      <c r="L497" s="89"/>
      <c r="M497" s="89"/>
      <c r="N497" s="89"/>
      <c r="O497" s="89"/>
      <c r="P497" s="89"/>
      <c r="Q497" s="89"/>
      <c r="R497" s="89"/>
      <c r="S497" s="89"/>
      <c r="T497" s="89"/>
      <c r="U497" s="89"/>
      <c r="V497" s="89"/>
      <c r="W497" s="89"/>
      <c r="X497" s="89"/>
      <c r="Y497" s="90"/>
    </row>
    <row r="498" spans="1:25" ht="12" customHeight="1">
      <c r="A498" s="57"/>
      <c r="B498" s="58"/>
      <c r="C498" s="59"/>
      <c r="D498" s="60"/>
      <c r="E498" s="43" t="s">
        <v>0</v>
      </c>
      <c r="F498" s="52">
        <f>F564</f>
        <v>0</v>
      </c>
      <c r="G498" s="52"/>
      <c r="H498" s="52">
        <f>H564</f>
        <v>0</v>
      </c>
      <c r="I498" s="52"/>
      <c r="J498" s="52">
        <f>J564</f>
        <v>0</v>
      </c>
      <c r="K498" s="52"/>
      <c r="L498" s="52">
        <f>L564</f>
        <v>40748</v>
      </c>
      <c r="M498" s="52"/>
      <c r="N498" s="52">
        <f>N564</f>
        <v>1685238</v>
      </c>
      <c r="O498" s="52"/>
      <c r="P498" s="52">
        <f>P564</f>
        <v>1685238</v>
      </c>
      <c r="Q498" s="52"/>
      <c r="R498" s="52">
        <f>R564</f>
        <v>1685238</v>
      </c>
      <c r="S498" s="52"/>
      <c r="T498" s="52">
        <f>T564</f>
        <v>1685238</v>
      </c>
      <c r="U498" s="52"/>
      <c r="V498" s="52">
        <f>V564</f>
        <v>1685238</v>
      </c>
      <c r="W498" s="52"/>
      <c r="X498" s="29">
        <f>X564</f>
        <v>1685238</v>
      </c>
      <c r="Y498" s="28">
        <f>X498/X496*100</f>
        <v>3370.4760000000001</v>
      </c>
    </row>
    <row r="499" spans="1:25" ht="12" customHeight="1">
      <c r="A499" s="142">
        <v>80</v>
      </c>
      <c r="B499" s="143" t="s">
        <v>2</v>
      </c>
      <c r="C499" s="144" t="s">
        <v>137</v>
      </c>
      <c r="D499" s="145" t="s">
        <v>138</v>
      </c>
      <c r="E499" s="26" t="s">
        <v>4</v>
      </c>
      <c r="F499" s="95">
        <f>F510</f>
        <v>0</v>
      </c>
      <c r="G499" s="96"/>
      <c r="H499" s="95">
        <f>H510</f>
        <v>0</v>
      </c>
      <c r="I499" s="96"/>
      <c r="J499" s="95">
        <f>J510</f>
        <v>0</v>
      </c>
      <c r="K499" s="96"/>
      <c r="L499" s="95">
        <f>L510</f>
        <v>0</v>
      </c>
      <c r="M499" s="96"/>
      <c r="N499" s="95">
        <f>N510</f>
        <v>0</v>
      </c>
      <c r="O499" s="96"/>
      <c r="P499" s="95">
        <f>P510</f>
        <v>992.72</v>
      </c>
      <c r="Q499" s="96"/>
      <c r="R499" s="93">
        <f>R510</f>
        <v>17603.900000000001</v>
      </c>
      <c r="S499" s="94"/>
      <c r="T499" s="93">
        <f>T510</f>
        <v>35858.870000000003</v>
      </c>
      <c r="U499" s="94"/>
      <c r="V499" s="93">
        <f>V510</f>
        <v>161506.41</v>
      </c>
      <c r="W499" s="94"/>
      <c r="X499" s="32">
        <f>X510</f>
        <v>161506.41</v>
      </c>
      <c r="Y499" s="28">
        <f>X499/X500*100</f>
        <v>950.03770588235295</v>
      </c>
    </row>
    <row r="500" spans="1:25" ht="12" customHeight="1">
      <c r="A500" s="142"/>
      <c r="B500" s="143"/>
      <c r="C500" s="144"/>
      <c r="D500" s="145"/>
      <c r="E500" s="26" t="s">
        <v>3</v>
      </c>
      <c r="F500" s="91" t="s">
        <v>2</v>
      </c>
      <c r="G500" s="91"/>
      <c r="H500" s="91" t="s">
        <v>2</v>
      </c>
      <c r="I500" s="91"/>
      <c r="J500" s="91" t="s">
        <v>2</v>
      </c>
      <c r="K500" s="91"/>
      <c r="L500" s="91">
        <v>0</v>
      </c>
      <c r="M500" s="91"/>
      <c r="N500" s="91" t="s">
        <v>2</v>
      </c>
      <c r="O500" s="91"/>
      <c r="P500" s="91" t="s">
        <v>2</v>
      </c>
      <c r="Q500" s="91"/>
      <c r="R500" s="91">
        <v>0</v>
      </c>
      <c r="S500" s="91"/>
      <c r="T500" s="91" t="s">
        <v>2</v>
      </c>
      <c r="U500" s="91"/>
      <c r="V500" s="91">
        <v>17000</v>
      </c>
      <c r="W500" s="91"/>
      <c r="X500" s="29">
        <f>V500</f>
        <v>17000</v>
      </c>
      <c r="Y500" s="30" t="s">
        <v>2</v>
      </c>
    </row>
    <row r="501" spans="1:25" ht="12" customHeight="1">
      <c r="A501" s="142"/>
      <c r="B501" s="143"/>
      <c r="C501" s="144"/>
      <c r="D501" s="145"/>
      <c r="E501" s="26" t="s">
        <v>1</v>
      </c>
      <c r="F501" s="95">
        <v>0</v>
      </c>
      <c r="G501" s="97"/>
      <c r="H501" s="97"/>
      <c r="I501" s="97"/>
      <c r="J501" s="97"/>
      <c r="K501" s="97"/>
      <c r="L501" s="97"/>
      <c r="M501" s="97"/>
      <c r="N501" s="97"/>
      <c r="O501" s="97"/>
      <c r="P501" s="97"/>
      <c r="Q501" s="97"/>
      <c r="R501" s="97"/>
      <c r="S501" s="97"/>
      <c r="T501" s="97"/>
      <c r="U501" s="97"/>
      <c r="V501" s="97"/>
      <c r="W501" s="97"/>
      <c r="X501" s="97"/>
      <c r="Y501" s="98"/>
    </row>
    <row r="502" spans="1:25" ht="12" customHeight="1">
      <c r="A502" s="142"/>
      <c r="B502" s="143"/>
      <c r="C502" s="144"/>
      <c r="D502" s="145"/>
      <c r="E502" s="26" t="s">
        <v>0</v>
      </c>
      <c r="F502" s="91">
        <f>F513</f>
        <v>0</v>
      </c>
      <c r="G502" s="91"/>
      <c r="H502" s="91">
        <f>H513</f>
        <v>0</v>
      </c>
      <c r="I502" s="91"/>
      <c r="J502" s="91">
        <f>J513</f>
        <v>0</v>
      </c>
      <c r="K502" s="91"/>
      <c r="L502" s="91">
        <f>L513</f>
        <v>0</v>
      </c>
      <c r="M502" s="91"/>
      <c r="N502" s="91">
        <f>N513</f>
        <v>0</v>
      </c>
      <c r="O502" s="91"/>
      <c r="P502" s="92">
        <f>P513</f>
        <v>15288.21</v>
      </c>
      <c r="Q502" s="92"/>
      <c r="R502" s="92">
        <f>R513</f>
        <v>34743.18</v>
      </c>
      <c r="S502" s="92"/>
      <c r="T502" s="92">
        <f>T513</f>
        <v>155408.79999999999</v>
      </c>
      <c r="U502" s="92"/>
      <c r="V502" s="92">
        <f>V513</f>
        <v>194700.74</v>
      </c>
      <c r="W502" s="92"/>
      <c r="X502" s="33">
        <f>X513</f>
        <v>194700.74</v>
      </c>
      <c r="Y502" s="28">
        <f>X502/X500*100</f>
        <v>1145.2984705882352</v>
      </c>
    </row>
    <row r="503" spans="1:25" ht="12" customHeight="1">
      <c r="A503" s="70" t="s">
        <v>139</v>
      </c>
      <c r="B503" s="71"/>
      <c r="C503" s="71"/>
      <c r="D503" s="71"/>
      <c r="E503" s="71"/>
      <c r="F503" s="71"/>
      <c r="G503" s="71"/>
      <c r="H503" s="71"/>
      <c r="I503" s="71"/>
      <c r="J503" s="71"/>
      <c r="K503" s="71"/>
      <c r="L503" s="71"/>
      <c r="M503" s="71"/>
      <c r="N503" s="71"/>
      <c r="O503" s="71"/>
      <c r="P503" s="71"/>
      <c r="Q503" s="71"/>
      <c r="R503" s="71"/>
      <c r="S503" s="71"/>
      <c r="T503" s="71"/>
      <c r="U503" s="71"/>
      <c r="V503" s="71"/>
      <c r="W503" s="71"/>
      <c r="X503" s="71"/>
      <c r="Y503" s="72"/>
    </row>
    <row r="504" spans="1:25" ht="12" customHeight="1">
      <c r="A504" s="73" t="s">
        <v>11</v>
      </c>
      <c r="B504" s="74"/>
      <c r="C504" s="74"/>
      <c r="D504" s="74"/>
      <c r="E504" s="74"/>
      <c r="F504" s="74"/>
      <c r="G504" s="74"/>
      <c r="H504" s="74"/>
      <c r="I504" s="74"/>
      <c r="J504" s="74"/>
      <c r="K504" s="74"/>
      <c r="L504" s="74"/>
      <c r="M504" s="74"/>
      <c r="N504" s="74"/>
      <c r="O504" s="74"/>
      <c r="P504" s="74"/>
      <c r="Q504" s="74"/>
      <c r="R504" s="74"/>
      <c r="S504" s="74"/>
      <c r="T504" s="74"/>
      <c r="U504" s="74"/>
      <c r="V504" s="74"/>
      <c r="W504" s="74"/>
      <c r="X504" s="74"/>
      <c r="Y504" s="75"/>
    </row>
    <row r="505" spans="1:25" ht="12" customHeight="1">
      <c r="A505" s="142">
        <v>81</v>
      </c>
      <c r="B505" s="143" t="s">
        <v>2</v>
      </c>
      <c r="C505" s="144" t="s">
        <v>132</v>
      </c>
      <c r="D505" s="145" t="s">
        <v>5</v>
      </c>
      <c r="E505" s="26" t="s">
        <v>4</v>
      </c>
      <c r="F505" s="110">
        <v>0</v>
      </c>
      <c r="G505" s="111"/>
      <c r="H505" s="110">
        <v>0</v>
      </c>
      <c r="I505" s="111"/>
      <c r="J505" s="110">
        <v>0</v>
      </c>
      <c r="K505" s="111"/>
      <c r="L505" s="110">
        <v>0</v>
      </c>
      <c r="M505" s="111"/>
      <c r="N505" s="110">
        <v>0</v>
      </c>
      <c r="O505" s="111"/>
      <c r="P505" s="95">
        <v>1</v>
      </c>
      <c r="Q505" s="111"/>
      <c r="R505" s="95">
        <v>5</v>
      </c>
      <c r="S505" s="111"/>
      <c r="T505" s="95">
        <v>7</v>
      </c>
      <c r="U505" s="111"/>
      <c r="V505" s="95">
        <v>27</v>
      </c>
      <c r="W505" s="111"/>
      <c r="X505" s="29">
        <f>V505</f>
        <v>27</v>
      </c>
      <c r="Y505" s="28">
        <f>X505/X506*100</f>
        <v>225</v>
      </c>
    </row>
    <row r="506" spans="1:25" ht="12" customHeight="1">
      <c r="A506" s="142"/>
      <c r="B506" s="143"/>
      <c r="C506" s="144"/>
      <c r="D506" s="145"/>
      <c r="E506" s="26" t="s">
        <v>3</v>
      </c>
      <c r="F506" s="109" t="s">
        <v>2</v>
      </c>
      <c r="G506" s="109"/>
      <c r="H506" s="109" t="s">
        <v>2</v>
      </c>
      <c r="I506" s="109"/>
      <c r="J506" s="109" t="s">
        <v>2</v>
      </c>
      <c r="K506" s="109"/>
      <c r="L506" s="109">
        <v>2</v>
      </c>
      <c r="M506" s="109"/>
      <c r="N506" s="91" t="s">
        <v>2</v>
      </c>
      <c r="O506" s="91"/>
      <c r="P506" s="91" t="s">
        <v>2</v>
      </c>
      <c r="Q506" s="91"/>
      <c r="R506" s="109">
        <v>8</v>
      </c>
      <c r="S506" s="109"/>
      <c r="T506" s="109" t="s">
        <v>2</v>
      </c>
      <c r="U506" s="109"/>
      <c r="V506" s="109">
        <v>12</v>
      </c>
      <c r="W506" s="109"/>
      <c r="X506" s="29">
        <v>12</v>
      </c>
      <c r="Y506" s="30" t="s">
        <v>2</v>
      </c>
    </row>
    <row r="507" spans="1:25" ht="12" customHeight="1">
      <c r="A507" s="142"/>
      <c r="B507" s="143"/>
      <c r="C507" s="144"/>
      <c r="D507" s="145"/>
      <c r="E507" s="26" t="s">
        <v>1</v>
      </c>
      <c r="F507" s="110">
        <v>0</v>
      </c>
      <c r="G507" s="112"/>
      <c r="H507" s="112"/>
      <c r="I507" s="112"/>
      <c r="J507" s="112"/>
      <c r="K507" s="112"/>
      <c r="L507" s="112"/>
      <c r="M507" s="112"/>
      <c r="N507" s="112"/>
      <c r="O507" s="112"/>
      <c r="P507" s="112"/>
      <c r="Q507" s="112"/>
      <c r="R507" s="112"/>
      <c r="S507" s="112"/>
      <c r="T507" s="112"/>
      <c r="U507" s="112"/>
      <c r="V507" s="112"/>
      <c r="W507" s="112"/>
      <c r="X507" s="112"/>
      <c r="Y507" s="113"/>
    </row>
    <row r="508" spans="1:25" ht="12" customHeight="1">
      <c r="A508" s="142"/>
      <c r="B508" s="143"/>
      <c r="C508" s="144"/>
      <c r="D508" s="145"/>
      <c r="E508" s="26" t="s">
        <v>0</v>
      </c>
      <c r="F508" s="91">
        <v>0</v>
      </c>
      <c r="G508" s="91"/>
      <c r="H508" s="91">
        <v>0</v>
      </c>
      <c r="I508" s="91"/>
      <c r="J508" s="91">
        <v>0</v>
      </c>
      <c r="K508" s="91"/>
      <c r="L508" s="91">
        <v>0</v>
      </c>
      <c r="M508" s="91"/>
      <c r="N508" s="91">
        <v>0</v>
      </c>
      <c r="O508" s="91"/>
      <c r="P508" s="91">
        <v>4</v>
      </c>
      <c r="Q508" s="91"/>
      <c r="R508" s="91">
        <v>6</v>
      </c>
      <c r="S508" s="91"/>
      <c r="T508" s="91">
        <v>12</v>
      </c>
      <c r="U508" s="91"/>
      <c r="V508" s="91">
        <v>27</v>
      </c>
      <c r="W508" s="91"/>
      <c r="X508" s="31">
        <f>V508</f>
        <v>27</v>
      </c>
      <c r="Y508" s="28">
        <f>X508/X506*100</f>
        <v>225</v>
      </c>
    </row>
    <row r="509" spans="1:25" ht="12" customHeight="1">
      <c r="A509" s="80" t="s">
        <v>7</v>
      </c>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2"/>
    </row>
    <row r="510" spans="1:25" ht="12" customHeight="1">
      <c r="A510" s="142">
        <v>82</v>
      </c>
      <c r="B510" s="143" t="s">
        <v>2</v>
      </c>
      <c r="C510" s="144" t="s">
        <v>137</v>
      </c>
      <c r="D510" s="145" t="s">
        <v>138</v>
      </c>
      <c r="E510" s="26" t="s">
        <v>4</v>
      </c>
      <c r="F510" s="110">
        <v>0</v>
      </c>
      <c r="G510" s="111"/>
      <c r="H510" s="110">
        <v>0</v>
      </c>
      <c r="I510" s="111"/>
      <c r="J510" s="110">
        <v>0</v>
      </c>
      <c r="K510" s="111"/>
      <c r="L510" s="110">
        <v>0</v>
      </c>
      <c r="M510" s="111"/>
      <c r="N510" s="110">
        <v>0</v>
      </c>
      <c r="O510" s="111"/>
      <c r="P510" s="93">
        <v>992.72</v>
      </c>
      <c r="Q510" s="115"/>
      <c r="R510" s="93">
        <v>17603.900000000001</v>
      </c>
      <c r="S510" s="115"/>
      <c r="T510" s="93">
        <v>35858.870000000003</v>
      </c>
      <c r="U510" s="115"/>
      <c r="V510" s="93">
        <v>161506.41</v>
      </c>
      <c r="W510" s="115"/>
      <c r="X510" s="33">
        <f>V510</f>
        <v>161506.41</v>
      </c>
      <c r="Y510" s="28">
        <f>X510/X511*100</f>
        <v>950.03770588235295</v>
      </c>
    </row>
    <row r="511" spans="1:25" ht="12" customHeight="1">
      <c r="A511" s="142"/>
      <c r="B511" s="143"/>
      <c r="C511" s="144"/>
      <c r="D511" s="145"/>
      <c r="E511" s="26" t="s">
        <v>3</v>
      </c>
      <c r="F511" s="109" t="s">
        <v>2</v>
      </c>
      <c r="G511" s="109"/>
      <c r="H511" s="109" t="s">
        <v>2</v>
      </c>
      <c r="I511" s="109"/>
      <c r="J511" s="109" t="s">
        <v>2</v>
      </c>
      <c r="K511" s="109"/>
      <c r="L511" s="109">
        <v>0</v>
      </c>
      <c r="M511" s="109"/>
      <c r="N511" s="91" t="s">
        <v>2</v>
      </c>
      <c r="O511" s="91"/>
      <c r="P511" s="91" t="s">
        <v>2</v>
      </c>
      <c r="Q511" s="91"/>
      <c r="R511" s="109">
        <v>0</v>
      </c>
      <c r="S511" s="109"/>
      <c r="T511" s="109" t="s">
        <v>2</v>
      </c>
      <c r="U511" s="109"/>
      <c r="V511" s="109">
        <v>17000</v>
      </c>
      <c r="W511" s="109"/>
      <c r="X511" s="29">
        <f>V511</f>
        <v>17000</v>
      </c>
      <c r="Y511" s="28"/>
    </row>
    <row r="512" spans="1:25" ht="12" customHeight="1">
      <c r="A512" s="142"/>
      <c r="B512" s="143"/>
      <c r="C512" s="144"/>
      <c r="D512" s="145"/>
      <c r="E512" s="26" t="s">
        <v>1</v>
      </c>
      <c r="F512" s="109">
        <v>0</v>
      </c>
      <c r="G512" s="109"/>
      <c r="H512" s="109"/>
      <c r="I512" s="109"/>
      <c r="J512" s="109"/>
      <c r="K512" s="109"/>
      <c r="L512" s="109"/>
      <c r="M512" s="109"/>
      <c r="N512" s="109"/>
      <c r="O512" s="109"/>
      <c r="P512" s="109"/>
      <c r="Q512" s="109"/>
      <c r="R512" s="109"/>
      <c r="S512" s="109"/>
      <c r="T512" s="109"/>
      <c r="U512" s="109"/>
      <c r="V512" s="109"/>
      <c r="W512" s="109"/>
      <c r="X512" s="29"/>
      <c r="Y512" s="28"/>
    </row>
    <row r="513" spans="1:25" ht="12" customHeight="1">
      <c r="A513" s="142"/>
      <c r="B513" s="143"/>
      <c r="C513" s="144"/>
      <c r="D513" s="145"/>
      <c r="E513" s="26" t="s">
        <v>0</v>
      </c>
      <c r="F513" s="91">
        <v>0</v>
      </c>
      <c r="G513" s="91"/>
      <c r="H513" s="91">
        <v>0</v>
      </c>
      <c r="I513" s="91"/>
      <c r="J513" s="91">
        <v>0</v>
      </c>
      <c r="K513" s="91"/>
      <c r="L513" s="91">
        <v>0</v>
      </c>
      <c r="M513" s="91"/>
      <c r="N513" s="91">
        <f>0+L513</f>
        <v>0</v>
      </c>
      <c r="O513" s="91"/>
      <c r="P513" s="92">
        <v>15288.21</v>
      </c>
      <c r="Q513" s="92"/>
      <c r="R513" s="92">
        <v>34743.18</v>
      </c>
      <c r="S513" s="92"/>
      <c r="T513" s="173">
        <v>155408.79999999999</v>
      </c>
      <c r="U513" s="173"/>
      <c r="V513" s="173">
        <v>194700.74</v>
      </c>
      <c r="W513" s="173"/>
      <c r="X513" s="33">
        <f>V513</f>
        <v>194700.74</v>
      </c>
      <c r="Y513" s="28">
        <f>X513/X511*100</f>
        <v>1145.2984705882352</v>
      </c>
    </row>
    <row r="514" spans="1:25" ht="12" customHeight="1">
      <c r="A514" s="70" t="s">
        <v>140</v>
      </c>
      <c r="B514" s="71"/>
      <c r="C514" s="71"/>
      <c r="D514" s="71"/>
      <c r="E514" s="71"/>
      <c r="F514" s="71"/>
      <c r="G514" s="71"/>
      <c r="H514" s="71"/>
      <c r="I514" s="71"/>
      <c r="J514" s="71"/>
      <c r="K514" s="71"/>
      <c r="L514" s="71"/>
      <c r="M514" s="71"/>
      <c r="N514" s="71"/>
      <c r="O514" s="71"/>
      <c r="P514" s="71"/>
      <c r="Q514" s="71"/>
      <c r="R514" s="71"/>
      <c r="S514" s="71"/>
      <c r="T514" s="71"/>
      <c r="U514" s="71"/>
      <c r="V514" s="71"/>
      <c r="W514" s="71"/>
      <c r="X514" s="71"/>
      <c r="Y514" s="72"/>
    </row>
    <row r="515" spans="1:25" ht="12" customHeight="1">
      <c r="A515" s="73" t="s">
        <v>11</v>
      </c>
      <c r="B515" s="74"/>
      <c r="C515" s="74"/>
      <c r="D515" s="74"/>
      <c r="E515" s="74"/>
      <c r="F515" s="74"/>
      <c r="G515" s="74"/>
      <c r="H515" s="74"/>
      <c r="I515" s="74"/>
      <c r="J515" s="74"/>
      <c r="K515" s="74"/>
      <c r="L515" s="74"/>
      <c r="M515" s="74"/>
      <c r="N515" s="74"/>
      <c r="O515" s="74"/>
      <c r="P515" s="74"/>
      <c r="Q515" s="74"/>
      <c r="R515" s="74"/>
      <c r="S515" s="74"/>
      <c r="T515" s="74"/>
      <c r="U515" s="74"/>
      <c r="V515" s="74"/>
      <c r="W515" s="74"/>
      <c r="X515" s="74"/>
      <c r="Y515" s="75"/>
    </row>
    <row r="516" spans="1:25" ht="12" customHeight="1">
      <c r="A516" s="142">
        <v>83</v>
      </c>
      <c r="B516" s="143" t="s">
        <v>2</v>
      </c>
      <c r="C516" s="144" t="s">
        <v>141</v>
      </c>
      <c r="D516" s="145" t="s">
        <v>5</v>
      </c>
      <c r="E516" s="26" t="s">
        <v>4</v>
      </c>
      <c r="F516" s="110">
        <v>0</v>
      </c>
      <c r="G516" s="111"/>
      <c r="H516" s="110">
        <v>0</v>
      </c>
      <c r="I516" s="111"/>
      <c r="J516" s="110">
        <v>0</v>
      </c>
      <c r="K516" s="111"/>
      <c r="L516" s="110">
        <v>0</v>
      </c>
      <c r="M516" s="111"/>
      <c r="N516" s="110">
        <v>0</v>
      </c>
      <c r="O516" s="111"/>
      <c r="P516" s="95">
        <v>3</v>
      </c>
      <c r="Q516" s="111"/>
      <c r="R516" s="95">
        <v>9</v>
      </c>
      <c r="S516" s="111"/>
      <c r="T516" s="95">
        <v>14</v>
      </c>
      <c r="U516" s="111"/>
      <c r="V516" s="95">
        <v>19</v>
      </c>
      <c r="W516" s="111"/>
      <c r="X516" s="29">
        <f>V516</f>
        <v>19</v>
      </c>
      <c r="Y516" s="28">
        <f>X516/X517*100</f>
        <v>190</v>
      </c>
    </row>
    <row r="517" spans="1:25" ht="12" customHeight="1">
      <c r="A517" s="142"/>
      <c r="B517" s="143"/>
      <c r="C517" s="144"/>
      <c r="D517" s="145"/>
      <c r="E517" s="26" t="s">
        <v>3</v>
      </c>
      <c r="F517" s="109" t="s">
        <v>2</v>
      </c>
      <c r="G517" s="109"/>
      <c r="H517" s="109" t="s">
        <v>2</v>
      </c>
      <c r="I517" s="109"/>
      <c r="J517" s="109" t="s">
        <v>2</v>
      </c>
      <c r="K517" s="109"/>
      <c r="L517" s="109">
        <v>2</v>
      </c>
      <c r="M517" s="109"/>
      <c r="N517" s="91" t="s">
        <v>2</v>
      </c>
      <c r="O517" s="91"/>
      <c r="P517" s="91" t="s">
        <v>2</v>
      </c>
      <c r="Q517" s="91"/>
      <c r="R517" s="109">
        <v>6</v>
      </c>
      <c r="S517" s="109"/>
      <c r="T517" s="109" t="s">
        <v>2</v>
      </c>
      <c r="U517" s="109"/>
      <c r="V517" s="109">
        <v>10</v>
      </c>
      <c r="W517" s="109"/>
      <c r="X517" s="29">
        <v>10</v>
      </c>
      <c r="Y517" s="30" t="s">
        <v>2</v>
      </c>
    </row>
    <row r="518" spans="1:25" ht="12" customHeight="1">
      <c r="A518" s="142"/>
      <c r="B518" s="143"/>
      <c r="C518" s="144"/>
      <c r="D518" s="145"/>
      <c r="E518" s="26" t="s">
        <v>1</v>
      </c>
      <c r="F518" s="110">
        <v>0</v>
      </c>
      <c r="G518" s="112"/>
      <c r="H518" s="112"/>
      <c r="I518" s="112"/>
      <c r="J518" s="112"/>
      <c r="K518" s="112"/>
      <c r="L518" s="112"/>
      <c r="M518" s="112"/>
      <c r="N518" s="112"/>
      <c r="O518" s="112"/>
      <c r="P518" s="112"/>
      <c r="Q518" s="112"/>
      <c r="R518" s="112"/>
      <c r="S518" s="112"/>
      <c r="T518" s="112"/>
      <c r="U518" s="112"/>
      <c r="V518" s="112"/>
      <c r="W518" s="112"/>
      <c r="X518" s="112"/>
      <c r="Y518" s="113"/>
    </row>
    <row r="519" spans="1:25" ht="12" customHeight="1">
      <c r="A519" s="142"/>
      <c r="B519" s="143"/>
      <c r="C519" s="144"/>
      <c r="D519" s="145"/>
      <c r="E519" s="26" t="s">
        <v>0</v>
      </c>
      <c r="F519" s="91">
        <v>0</v>
      </c>
      <c r="G519" s="91"/>
      <c r="H519" s="91">
        <v>0</v>
      </c>
      <c r="I519" s="91"/>
      <c r="J519" s="91">
        <v>0</v>
      </c>
      <c r="K519" s="91"/>
      <c r="L519" s="91">
        <v>0</v>
      </c>
      <c r="M519" s="91"/>
      <c r="N519" s="91">
        <v>4</v>
      </c>
      <c r="O519" s="91"/>
      <c r="P519" s="91">
        <v>7</v>
      </c>
      <c r="Q519" s="91"/>
      <c r="R519" s="109">
        <v>15</v>
      </c>
      <c r="S519" s="109"/>
      <c r="T519" s="109">
        <v>19</v>
      </c>
      <c r="U519" s="109"/>
      <c r="V519" s="109">
        <v>19</v>
      </c>
      <c r="W519" s="109"/>
      <c r="X519" s="29">
        <f>V519</f>
        <v>19</v>
      </c>
      <c r="Y519" s="28">
        <f>X519/X517*100</f>
        <v>190</v>
      </c>
    </row>
    <row r="520" spans="1:25" ht="12" customHeight="1">
      <c r="A520" s="54" t="s">
        <v>7</v>
      </c>
      <c r="B520" s="55"/>
      <c r="C520" s="55"/>
      <c r="D520" s="55"/>
      <c r="E520" s="55"/>
      <c r="F520" s="55"/>
      <c r="G520" s="55"/>
      <c r="H520" s="55"/>
      <c r="I520" s="55"/>
      <c r="J520" s="55"/>
      <c r="K520" s="55"/>
      <c r="L520" s="55"/>
      <c r="M520" s="55"/>
      <c r="N520" s="55"/>
      <c r="O520" s="55"/>
      <c r="P520" s="55"/>
      <c r="Q520" s="55"/>
      <c r="R520" s="55"/>
      <c r="S520" s="55"/>
      <c r="T520" s="55"/>
      <c r="U520" s="55"/>
      <c r="V520" s="55"/>
      <c r="W520" s="55"/>
      <c r="X520" s="55"/>
      <c r="Y520" s="56"/>
    </row>
    <row r="521" spans="1:25" ht="12" customHeight="1">
      <c r="A521" s="57">
        <v>84</v>
      </c>
      <c r="B521" s="77" t="s">
        <v>2</v>
      </c>
      <c r="C521" s="59" t="s">
        <v>243</v>
      </c>
      <c r="D521" s="60" t="s">
        <v>93</v>
      </c>
      <c r="E521" s="26" t="s">
        <v>4</v>
      </c>
      <c r="F521" s="65">
        <v>0</v>
      </c>
      <c r="G521" s="66"/>
      <c r="H521" s="65">
        <v>0</v>
      </c>
      <c r="I521" s="66"/>
      <c r="J521" s="65">
        <v>0</v>
      </c>
      <c r="K521" s="66"/>
      <c r="L521" s="65">
        <v>0</v>
      </c>
      <c r="M521" s="66"/>
      <c r="N521" s="65">
        <v>0</v>
      </c>
      <c r="O521" s="66"/>
      <c r="P521" s="87">
        <v>12500</v>
      </c>
      <c r="Q521" s="66"/>
      <c r="R521" s="87">
        <v>43759</v>
      </c>
      <c r="S521" s="66"/>
      <c r="T521" s="87">
        <v>96736</v>
      </c>
      <c r="U521" s="66"/>
      <c r="V521" s="87">
        <v>277482</v>
      </c>
      <c r="W521" s="66"/>
      <c r="X521" s="29">
        <f>V521</f>
        <v>277482</v>
      </c>
      <c r="Y521" s="28">
        <f>X521/X522*100</f>
        <v>277.48200000000003</v>
      </c>
    </row>
    <row r="522" spans="1:25" ht="12" customHeight="1">
      <c r="A522" s="57"/>
      <c r="B522" s="69"/>
      <c r="C522" s="59"/>
      <c r="D522" s="60"/>
      <c r="E522" s="26" t="s">
        <v>3</v>
      </c>
      <c r="F522" s="53" t="s">
        <v>2</v>
      </c>
      <c r="G522" s="53"/>
      <c r="H522" s="53" t="s">
        <v>2</v>
      </c>
      <c r="I522" s="53"/>
      <c r="J522" s="53" t="s">
        <v>2</v>
      </c>
      <c r="K522" s="53"/>
      <c r="L522" s="53">
        <v>20000</v>
      </c>
      <c r="M522" s="53"/>
      <c r="N522" s="52" t="s">
        <v>2</v>
      </c>
      <c r="O522" s="52"/>
      <c r="P522" s="52" t="s">
        <v>2</v>
      </c>
      <c r="Q522" s="52"/>
      <c r="R522" s="53">
        <v>66000</v>
      </c>
      <c r="S522" s="53"/>
      <c r="T522" s="53" t="s">
        <v>2</v>
      </c>
      <c r="U522" s="53"/>
      <c r="V522" s="53">
        <v>100000</v>
      </c>
      <c r="W522" s="53"/>
      <c r="X522" s="29">
        <f>V522</f>
        <v>100000</v>
      </c>
      <c r="Y522" s="30" t="s">
        <v>2</v>
      </c>
    </row>
    <row r="523" spans="1:25" ht="12" customHeight="1">
      <c r="A523" s="57"/>
      <c r="B523" s="69"/>
      <c r="C523" s="59"/>
      <c r="D523" s="60"/>
      <c r="E523" s="26" t="s">
        <v>1</v>
      </c>
      <c r="F523" s="65">
        <v>0</v>
      </c>
      <c r="G523" s="67"/>
      <c r="H523" s="67"/>
      <c r="I523" s="67"/>
      <c r="J523" s="67"/>
      <c r="K523" s="67"/>
      <c r="L523" s="67"/>
      <c r="M523" s="67"/>
      <c r="N523" s="67"/>
      <c r="O523" s="67"/>
      <c r="P523" s="67"/>
      <c r="Q523" s="67"/>
      <c r="R523" s="67"/>
      <c r="S523" s="67"/>
      <c r="T523" s="67"/>
      <c r="U523" s="67"/>
      <c r="V523" s="67"/>
      <c r="W523" s="67"/>
      <c r="X523" s="67"/>
      <c r="Y523" s="68"/>
    </row>
    <row r="524" spans="1:25" ht="12" customHeight="1">
      <c r="A524" s="57"/>
      <c r="B524" s="69"/>
      <c r="C524" s="59"/>
      <c r="D524" s="60"/>
      <c r="E524" s="26" t="s">
        <v>0</v>
      </c>
      <c r="F524" s="52">
        <v>0</v>
      </c>
      <c r="G524" s="52"/>
      <c r="H524" s="52">
        <v>0</v>
      </c>
      <c r="I524" s="52"/>
      <c r="J524" s="52">
        <v>0</v>
      </c>
      <c r="K524" s="52"/>
      <c r="L524" s="53">
        <v>0</v>
      </c>
      <c r="M524" s="53"/>
      <c r="N524" s="52">
        <v>19530</v>
      </c>
      <c r="O524" s="52"/>
      <c r="P524" s="52">
        <v>121295</v>
      </c>
      <c r="Q524" s="52"/>
      <c r="R524" s="53">
        <v>214910</v>
      </c>
      <c r="S524" s="53"/>
      <c r="T524" s="53">
        <v>214910</v>
      </c>
      <c r="U524" s="53"/>
      <c r="V524" s="53">
        <v>214910</v>
      </c>
      <c r="W524" s="53"/>
      <c r="X524" s="29">
        <f>V524</f>
        <v>214910</v>
      </c>
      <c r="Y524" s="28">
        <f>X524/X522*100</f>
        <v>214.90999999999997</v>
      </c>
    </row>
    <row r="525" spans="1:25" ht="12" customHeight="1">
      <c r="A525" s="70" t="s">
        <v>142</v>
      </c>
      <c r="B525" s="71"/>
      <c r="C525" s="71"/>
      <c r="D525" s="71"/>
      <c r="E525" s="71"/>
      <c r="F525" s="71"/>
      <c r="G525" s="71"/>
      <c r="H525" s="71"/>
      <c r="I525" s="71"/>
      <c r="J525" s="71"/>
      <c r="K525" s="71"/>
      <c r="L525" s="71"/>
      <c r="M525" s="71"/>
      <c r="N525" s="71"/>
      <c r="O525" s="71"/>
      <c r="P525" s="71"/>
      <c r="Q525" s="71"/>
      <c r="R525" s="71"/>
      <c r="S525" s="71"/>
      <c r="T525" s="71"/>
      <c r="U525" s="71"/>
      <c r="V525" s="71"/>
      <c r="W525" s="71"/>
      <c r="X525" s="71"/>
      <c r="Y525" s="72"/>
    </row>
    <row r="526" spans="1:25" ht="12" customHeight="1">
      <c r="A526" s="73" t="s">
        <v>11</v>
      </c>
      <c r="B526" s="74"/>
      <c r="C526" s="74"/>
      <c r="D526" s="74"/>
      <c r="E526" s="74"/>
      <c r="F526" s="74"/>
      <c r="G526" s="74"/>
      <c r="H526" s="74"/>
      <c r="I526" s="74"/>
      <c r="J526" s="74"/>
      <c r="K526" s="74"/>
      <c r="L526" s="74"/>
      <c r="M526" s="74"/>
      <c r="N526" s="74"/>
      <c r="O526" s="74"/>
      <c r="P526" s="74"/>
      <c r="Q526" s="74"/>
      <c r="R526" s="74"/>
      <c r="S526" s="74"/>
      <c r="T526" s="74"/>
      <c r="U526" s="74"/>
      <c r="V526" s="74"/>
      <c r="W526" s="74"/>
      <c r="X526" s="74"/>
      <c r="Y526" s="75"/>
    </row>
    <row r="527" spans="1:25" ht="12" customHeight="1">
      <c r="A527" s="57">
        <v>85</v>
      </c>
      <c r="B527" s="58" t="s">
        <v>2</v>
      </c>
      <c r="C527" s="59" t="s">
        <v>127</v>
      </c>
      <c r="D527" s="60" t="s">
        <v>5</v>
      </c>
      <c r="E527" s="26" t="s">
        <v>4</v>
      </c>
      <c r="F527" s="65">
        <v>0</v>
      </c>
      <c r="G527" s="66"/>
      <c r="H527" s="65">
        <v>0</v>
      </c>
      <c r="I527" s="66"/>
      <c r="J527" s="65">
        <v>0</v>
      </c>
      <c r="K527" s="66"/>
      <c r="L527" s="65">
        <v>0</v>
      </c>
      <c r="M527" s="66"/>
      <c r="N527" s="65">
        <v>2</v>
      </c>
      <c r="O527" s="66"/>
      <c r="P527" s="87">
        <v>7</v>
      </c>
      <c r="Q527" s="66"/>
      <c r="R527" s="87">
        <v>10</v>
      </c>
      <c r="S527" s="66"/>
      <c r="T527" s="87">
        <v>13</v>
      </c>
      <c r="U527" s="66"/>
      <c r="V527" s="87">
        <v>15</v>
      </c>
      <c r="W527" s="66"/>
      <c r="X527" s="29">
        <f>V527</f>
        <v>15</v>
      </c>
      <c r="Y527" s="28">
        <f>X527/X528*100</f>
        <v>100</v>
      </c>
    </row>
    <row r="528" spans="1:25" ht="12" customHeight="1">
      <c r="A528" s="57"/>
      <c r="B528" s="58"/>
      <c r="C528" s="59"/>
      <c r="D528" s="60"/>
      <c r="E528" s="26" t="s">
        <v>3</v>
      </c>
      <c r="F528" s="53" t="s">
        <v>2</v>
      </c>
      <c r="G528" s="53"/>
      <c r="H528" s="53" t="s">
        <v>2</v>
      </c>
      <c r="I528" s="53"/>
      <c r="J528" s="53" t="s">
        <v>2</v>
      </c>
      <c r="K528" s="53"/>
      <c r="L528" s="53">
        <v>3</v>
      </c>
      <c r="M528" s="53"/>
      <c r="N528" s="52" t="s">
        <v>2</v>
      </c>
      <c r="O528" s="52"/>
      <c r="P528" s="52" t="s">
        <v>2</v>
      </c>
      <c r="Q528" s="52"/>
      <c r="R528" s="53">
        <v>10</v>
      </c>
      <c r="S528" s="53"/>
      <c r="T528" s="53" t="s">
        <v>2</v>
      </c>
      <c r="U528" s="53"/>
      <c r="V528" s="53">
        <v>15</v>
      </c>
      <c r="W528" s="53"/>
      <c r="X528" s="29">
        <v>15</v>
      </c>
      <c r="Y528" s="30" t="s">
        <v>2</v>
      </c>
    </row>
    <row r="529" spans="1:25" ht="12" customHeight="1">
      <c r="A529" s="57"/>
      <c r="B529" s="58"/>
      <c r="C529" s="59"/>
      <c r="D529" s="60"/>
      <c r="E529" s="26" t="s">
        <v>1</v>
      </c>
      <c r="F529" s="65">
        <v>0</v>
      </c>
      <c r="G529" s="67"/>
      <c r="H529" s="67"/>
      <c r="I529" s="67"/>
      <c r="J529" s="67"/>
      <c r="K529" s="67"/>
      <c r="L529" s="67"/>
      <c r="M529" s="67"/>
      <c r="N529" s="67"/>
      <c r="O529" s="67"/>
      <c r="P529" s="67"/>
      <c r="Q529" s="67"/>
      <c r="R529" s="67"/>
      <c r="S529" s="67"/>
      <c r="T529" s="67"/>
      <c r="U529" s="67"/>
      <c r="V529" s="67"/>
      <c r="W529" s="67"/>
      <c r="X529" s="67"/>
      <c r="Y529" s="68"/>
    </row>
    <row r="530" spans="1:25" ht="12" customHeight="1">
      <c r="A530" s="57"/>
      <c r="B530" s="58"/>
      <c r="C530" s="59"/>
      <c r="D530" s="60"/>
      <c r="E530" s="26" t="s">
        <v>0</v>
      </c>
      <c r="F530" s="52">
        <v>0</v>
      </c>
      <c r="G530" s="52"/>
      <c r="H530" s="52">
        <v>0</v>
      </c>
      <c r="I530" s="52"/>
      <c r="J530" s="52">
        <v>0</v>
      </c>
      <c r="K530" s="52"/>
      <c r="L530" s="52">
        <v>2</v>
      </c>
      <c r="M530" s="52"/>
      <c r="N530" s="52">
        <v>6</v>
      </c>
      <c r="O530" s="52"/>
      <c r="P530" s="52">
        <v>14</v>
      </c>
      <c r="Q530" s="52"/>
      <c r="R530" s="52">
        <v>14</v>
      </c>
      <c r="S530" s="52"/>
      <c r="T530" s="52">
        <v>14</v>
      </c>
      <c r="U530" s="52"/>
      <c r="V530" s="52">
        <v>15</v>
      </c>
      <c r="W530" s="52"/>
      <c r="X530" s="29">
        <f>V530</f>
        <v>15</v>
      </c>
      <c r="Y530" s="28">
        <f>X530/X528*100</f>
        <v>100</v>
      </c>
    </row>
    <row r="531" spans="1:25" ht="12" customHeight="1">
      <c r="A531" s="57">
        <v>86</v>
      </c>
      <c r="B531" s="141" t="s">
        <v>128</v>
      </c>
      <c r="C531" s="59" t="s">
        <v>241</v>
      </c>
      <c r="D531" s="60" t="s">
        <v>63</v>
      </c>
      <c r="E531" s="26" t="s">
        <v>4</v>
      </c>
      <c r="F531" s="87">
        <v>0</v>
      </c>
      <c r="G531" s="88"/>
      <c r="H531" s="87">
        <v>0</v>
      </c>
      <c r="I531" s="88"/>
      <c r="J531" s="87">
        <v>0</v>
      </c>
      <c r="K531" s="88"/>
      <c r="L531" s="87">
        <v>0</v>
      </c>
      <c r="M531" s="88"/>
      <c r="N531" s="99">
        <v>2.6709999999999998</v>
      </c>
      <c r="O531" s="100"/>
      <c r="P531" s="99">
        <v>38.576999999999998</v>
      </c>
      <c r="Q531" s="100"/>
      <c r="R531" s="99">
        <v>77.051000000000002</v>
      </c>
      <c r="S531" s="100"/>
      <c r="T531" s="99">
        <v>117.39100000000001</v>
      </c>
      <c r="U531" s="100"/>
      <c r="V531" s="99">
        <v>142.852</v>
      </c>
      <c r="W531" s="100"/>
      <c r="X531" s="33">
        <f>V531</f>
        <v>142.852</v>
      </c>
      <c r="Y531" s="28">
        <f>X531/X532*100</f>
        <v>317.44888888888892</v>
      </c>
    </row>
    <row r="532" spans="1:25" ht="12" customHeight="1">
      <c r="A532" s="57"/>
      <c r="B532" s="141"/>
      <c r="C532" s="59"/>
      <c r="D532" s="60"/>
      <c r="E532" s="26" t="s">
        <v>3</v>
      </c>
      <c r="F532" s="52" t="s">
        <v>2</v>
      </c>
      <c r="G532" s="52"/>
      <c r="H532" s="52" t="s">
        <v>2</v>
      </c>
      <c r="I532" s="52"/>
      <c r="J532" s="52" t="s">
        <v>2</v>
      </c>
      <c r="K532" s="52"/>
      <c r="L532" s="52">
        <v>9</v>
      </c>
      <c r="M532" s="52"/>
      <c r="N532" s="52" t="s">
        <v>2</v>
      </c>
      <c r="O532" s="52"/>
      <c r="P532" s="52" t="s">
        <v>2</v>
      </c>
      <c r="Q532" s="52"/>
      <c r="R532" s="52">
        <v>30</v>
      </c>
      <c r="S532" s="52"/>
      <c r="T532" s="52" t="s">
        <v>2</v>
      </c>
      <c r="U532" s="52"/>
      <c r="V532" s="52">
        <v>45</v>
      </c>
      <c r="W532" s="52"/>
      <c r="X532" s="29">
        <v>45</v>
      </c>
      <c r="Y532" s="30" t="s">
        <v>2</v>
      </c>
    </row>
    <row r="533" spans="1:25" ht="12" customHeight="1">
      <c r="A533" s="57"/>
      <c r="B533" s="141"/>
      <c r="C533" s="59"/>
      <c r="D533" s="60"/>
      <c r="E533" s="26" t="s">
        <v>1</v>
      </c>
      <c r="F533" s="87">
        <v>0</v>
      </c>
      <c r="G533" s="89"/>
      <c r="H533" s="89"/>
      <c r="I533" s="89"/>
      <c r="J533" s="89"/>
      <c r="K533" s="89"/>
      <c r="L533" s="89"/>
      <c r="M533" s="89"/>
      <c r="N533" s="89"/>
      <c r="O533" s="89"/>
      <c r="P533" s="89"/>
      <c r="Q533" s="89"/>
      <c r="R533" s="89"/>
      <c r="S533" s="89"/>
      <c r="T533" s="89"/>
      <c r="U533" s="89"/>
      <c r="V533" s="89"/>
      <c r="W533" s="89"/>
      <c r="X533" s="89"/>
      <c r="Y533" s="90"/>
    </row>
    <row r="534" spans="1:25" ht="12" customHeight="1">
      <c r="A534" s="57"/>
      <c r="B534" s="141"/>
      <c r="C534" s="59"/>
      <c r="D534" s="60"/>
      <c r="E534" s="26" t="s">
        <v>0</v>
      </c>
      <c r="F534" s="52">
        <v>0</v>
      </c>
      <c r="G534" s="52"/>
      <c r="H534" s="52">
        <v>0</v>
      </c>
      <c r="I534" s="52"/>
      <c r="J534" s="52">
        <v>0</v>
      </c>
      <c r="K534" s="52"/>
      <c r="L534" s="186">
        <v>12.337999999999999</v>
      </c>
      <c r="M534" s="186"/>
      <c r="N534" s="186">
        <v>36.598999999999997</v>
      </c>
      <c r="O534" s="186"/>
      <c r="P534" s="186">
        <v>131.261</v>
      </c>
      <c r="Q534" s="186"/>
      <c r="R534" s="186">
        <v>131.261</v>
      </c>
      <c r="S534" s="186"/>
      <c r="T534" s="186">
        <v>131.261</v>
      </c>
      <c r="U534" s="186"/>
      <c r="V534" s="186">
        <v>142.745</v>
      </c>
      <c r="W534" s="186"/>
      <c r="X534" s="44">
        <f>V534</f>
        <v>142.745</v>
      </c>
      <c r="Y534" s="28">
        <f>X534/X532*100</f>
        <v>317.21111111111111</v>
      </c>
    </row>
    <row r="535" spans="1:25" ht="12" customHeight="1">
      <c r="A535" s="80" t="s">
        <v>7</v>
      </c>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2"/>
    </row>
    <row r="536" spans="1:25" ht="12" customHeight="1">
      <c r="A536" s="57">
        <v>87</v>
      </c>
      <c r="B536" s="69" t="s">
        <v>133</v>
      </c>
      <c r="C536" s="59" t="s">
        <v>134</v>
      </c>
      <c r="D536" s="60" t="s">
        <v>93</v>
      </c>
      <c r="E536" s="26" t="s">
        <v>4</v>
      </c>
      <c r="F536" s="65">
        <v>0</v>
      </c>
      <c r="G536" s="66"/>
      <c r="H536" s="65">
        <v>0</v>
      </c>
      <c r="I536" s="66"/>
      <c r="J536" s="65">
        <v>0</v>
      </c>
      <c r="K536" s="66"/>
      <c r="L536" s="65">
        <v>0</v>
      </c>
      <c r="M536" s="66"/>
      <c r="N536" s="65">
        <v>1811</v>
      </c>
      <c r="O536" s="66"/>
      <c r="P536" s="87">
        <v>3750</v>
      </c>
      <c r="Q536" s="66"/>
      <c r="R536" s="87">
        <v>3750</v>
      </c>
      <c r="S536" s="66"/>
      <c r="T536" s="87">
        <v>3750</v>
      </c>
      <c r="U536" s="66"/>
      <c r="V536" s="87">
        <v>3750</v>
      </c>
      <c r="W536" s="66"/>
      <c r="X536" s="29">
        <f>V536</f>
        <v>3750</v>
      </c>
      <c r="Y536" s="28">
        <f>X536/X537*100</f>
        <v>100</v>
      </c>
    </row>
    <row r="537" spans="1:25" ht="12" customHeight="1">
      <c r="A537" s="57"/>
      <c r="B537" s="69"/>
      <c r="C537" s="59"/>
      <c r="D537" s="60"/>
      <c r="E537" s="26" t="s">
        <v>3</v>
      </c>
      <c r="F537" s="53" t="s">
        <v>2</v>
      </c>
      <c r="G537" s="53"/>
      <c r="H537" s="53" t="s">
        <v>2</v>
      </c>
      <c r="I537" s="53"/>
      <c r="J537" s="53" t="s">
        <v>2</v>
      </c>
      <c r="K537" s="53"/>
      <c r="L537" s="53">
        <v>750</v>
      </c>
      <c r="M537" s="53"/>
      <c r="N537" s="52" t="s">
        <v>2</v>
      </c>
      <c r="O537" s="52"/>
      <c r="P537" s="52" t="s">
        <v>2</v>
      </c>
      <c r="Q537" s="52"/>
      <c r="R537" s="53">
        <v>2500</v>
      </c>
      <c r="S537" s="53"/>
      <c r="T537" s="53" t="s">
        <v>2</v>
      </c>
      <c r="U537" s="53"/>
      <c r="V537" s="53">
        <v>3750</v>
      </c>
      <c r="W537" s="53"/>
      <c r="X537" s="29">
        <v>3750</v>
      </c>
      <c r="Y537" s="30" t="s">
        <v>2</v>
      </c>
    </row>
    <row r="538" spans="1:25" ht="12" customHeight="1">
      <c r="A538" s="57"/>
      <c r="B538" s="69"/>
      <c r="C538" s="59"/>
      <c r="D538" s="60"/>
      <c r="E538" s="26" t="s">
        <v>1</v>
      </c>
      <c r="F538" s="65">
        <v>0</v>
      </c>
      <c r="G538" s="67"/>
      <c r="H538" s="67"/>
      <c r="I538" s="67"/>
      <c r="J538" s="67"/>
      <c r="K538" s="67"/>
      <c r="L538" s="67"/>
      <c r="M538" s="67"/>
      <c r="N538" s="67"/>
      <c r="O538" s="67"/>
      <c r="P538" s="67"/>
      <c r="Q538" s="67"/>
      <c r="R538" s="67"/>
      <c r="S538" s="67"/>
      <c r="T538" s="67"/>
      <c r="U538" s="67"/>
      <c r="V538" s="67"/>
      <c r="W538" s="67"/>
      <c r="X538" s="67"/>
      <c r="Y538" s="68"/>
    </row>
    <row r="539" spans="1:25" ht="12" customHeight="1">
      <c r="A539" s="57"/>
      <c r="B539" s="69"/>
      <c r="C539" s="59"/>
      <c r="D539" s="60"/>
      <c r="E539" s="26" t="s">
        <v>0</v>
      </c>
      <c r="F539" s="52">
        <v>0</v>
      </c>
      <c r="G539" s="52"/>
      <c r="H539" s="52">
        <v>0</v>
      </c>
      <c r="I539" s="52"/>
      <c r="J539" s="52">
        <v>0</v>
      </c>
      <c r="K539" s="52"/>
      <c r="L539" s="52">
        <v>189</v>
      </c>
      <c r="M539" s="52"/>
      <c r="N539" s="52">
        <v>3750</v>
      </c>
      <c r="O539" s="52"/>
      <c r="P539" s="52">
        <f>N539+0</f>
        <v>3750</v>
      </c>
      <c r="Q539" s="52"/>
      <c r="R539" s="52">
        <f>P539+0</f>
        <v>3750</v>
      </c>
      <c r="S539" s="52"/>
      <c r="T539" s="52">
        <f>R539+0</f>
        <v>3750</v>
      </c>
      <c r="U539" s="52"/>
      <c r="V539" s="52">
        <f>T539+0</f>
        <v>3750</v>
      </c>
      <c r="W539" s="52"/>
      <c r="X539" s="29">
        <f>V539</f>
        <v>3750</v>
      </c>
      <c r="Y539" s="28">
        <f>X539/X537*100</f>
        <v>100</v>
      </c>
    </row>
    <row r="540" spans="1:25" ht="12" customHeight="1">
      <c r="A540" s="142">
        <v>88</v>
      </c>
      <c r="B540" s="149" t="s">
        <v>135</v>
      </c>
      <c r="C540" s="144" t="s">
        <v>245</v>
      </c>
      <c r="D540" s="145" t="s">
        <v>93</v>
      </c>
      <c r="E540" s="26" t="s">
        <v>4</v>
      </c>
      <c r="F540" s="95">
        <v>0</v>
      </c>
      <c r="G540" s="96"/>
      <c r="H540" s="95">
        <v>0</v>
      </c>
      <c r="I540" s="96"/>
      <c r="J540" s="95">
        <v>0</v>
      </c>
      <c r="K540" s="96"/>
      <c r="L540" s="95">
        <v>0</v>
      </c>
      <c r="M540" s="96"/>
      <c r="N540" s="95">
        <v>189</v>
      </c>
      <c r="O540" s="96"/>
      <c r="P540" s="95">
        <v>15058</v>
      </c>
      <c r="Q540" s="96"/>
      <c r="R540" s="95">
        <v>17562</v>
      </c>
      <c r="S540" s="96"/>
      <c r="T540" s="95">
        <v>19184</v>
      </c>
      <c r="U540" s="96"/>
      <c r="V540" s="95">
        <v>20274</v>
      </c>
      <c r="W540" s="96"/>
      <c r="X540" s="29">
        <f>V540</f>
        <v>20274</v>
      </c>
      <c r="Y540" s="28">
        <f>X540/X541*100</f>
        <v>901.06666666666672</v>
      </c>
    </row>
    <row r="541" spans="1:25" ht="12" customHeight="1">
      <c r="A541" s="142"/>
      <c r="B541" s="149"/>
      <c r="C541" s="144"/>
      <c r="D541" s="145"/>
      <c r="E541" s="26" t="s">
        <v>3</v>
      </c>
      <c r="F541" s="91" t="s">
        <v>2</v>
      </c>
      <c r="G541" s="91"/>
      <c r="H541" s="91" t="s">
        <v>2</v>
      </c>
      <c r="I541" s="91"/>
      <c r="J541" s="91" t="s">
        <v>2</v>
      </c>
      <c r="K541" s="91"/>
      <c r="L541" s="91">
        <v>450</v>
      </c>
      <c r="M541" s="91"/>
      <c r="N541" s="91" t="s">
        <v>2</v>
      </c>
      <c r="O541" s="91"/>
      <c r="P541" s="91" t="s">
        <v>2</v>
      </c>
      <c r="Q541" s="91"/>
      <c r="R541" s="91">
        <v>1500</v>
      </c>
      <c r="S541" s="91"/>
      <c r="T541" s="91" t="s">
        <v>2</v>
      </c>
      <c r="U541" s="91"/>
      <c r="V541" s="91">
        <v>2250</v>
      </c>
      <c r="W541" s="91"/>
      <c r="X541" s="29">
        <v>2250</v>
      </c>
      <c r="Y541" s="30" t="s">
        <v>2</v>
      </c>
    </row>
    <row r="542" spans="1:25" ht="12" customHeight="1">
      <c r="A542" s="142"/>
      <c r="B542" s="149"/>
      <c r="C542" s="144"/>
      <c r="D542" s="145"/>
      <c r="E542" s="26" t="s">
        <v>1</v>
      </c>
      <c r="F542" s="95">
        <v>0</v>
      </c>
      <c r="G542" s="97"/>
      <c r="H542" s="97"/>
      <c r="I542" s="97"/>
      <c r="J542" s="97"/>
      <c r="K542" s="97"/>
      <c r="L542" s="97"/>
      <c r="M542" s="97"/>
      <c r="N542" s="97"/>
      <c r="O542" s="97"/>
      <c r="P542" s="97"/>
      <c r="Q542" s="97"/>
      <c r="R542" s="97"/>
      <c r="S542" s="97"/>
      <c r="T542" s="97"/>
      <c r="U542" s="97"/>
      <c r="V542" s="97"/>
      <c r="W542" s="97"/>
      <c r="X542" s="97"/>
      <c r="Y542" s="98"/>
    </row>
    <row r="543" spans="1:25" ht="12" customHeight="1">
      <c r="A543" s="142"/>
      <c r="B543" s="149"/>
      <c r="C543" s="144"/>
      <c r="D543" s="145"/>
      <c r="E543" s="26" t="s">
        <v>0</v>
      </c>
      <c r="F543" s="91">
        <v>0</v>
      </c>
      <c r="G543" s="91"/>
      <c r="H543" s="91">
        <v>0</v>
      </c>
      <c r="I543" s="91"/>
      <c r="J543" s="91">
        <v>0</v>
      </c>
      <c r="K543" s="91"/>
      <c r="L543" s="91">
        <v>579</v>
      </c>
      <c r="M543" s="91"/>
      <c r="N543" s="91">
        <v>7792</v>
      </c>
      <c r="O543" s="91"/>
      <c r="P543" s="91">
        <v>19873</v>
      </c>
      <c r="Q543" s="91"/>
      <c r="R543" s="91">
        <v>19873</v>
      </c>
      <c r="S543" s="91"/>
      <c r="T543" s="91">
        <v>19873</v>
      </c>
      <c r="U543" s="91"/>
      <c r="V543" s="91">
        <v>20373</v>
      </c>
      <c r="W543" s="91"/>
      <c r="X543" s="29">
        <f>V543</f>
        <v>20373</v>
      </c>
      <c r="Y543" s="28">
        <f>X543/X541*100</f>
        <v>905.46666666666658</v>
      </c>
    </row>
    <row r="544" spans="1:25" ht="12" customHeight="1">
      <c r="A544" s="70" t="s">
        <v>143</v>
      </c>
      <c r="B544" s="71"/>
      <c r="C544" s="71"/>
      <c r="D544" s="71"/>
      <c r="E544" s="71"/>
      <c r="F544" s="71"/>
      <c r="G544" s="71"/>
      <c r="H544" s="71"/>
      <c r="I544" s="71"/>
      <c r="J544" s="71"/>
      <c r="K544" s="71"/>
      <c r="L544" s="71"/>
      <c r="M544" s="71"/>
      <c r="N544" s="71"/>
      <c r="O544" s="71"/>
      <c r="P544" s="71"/>
      <c r="Q544" s="71"/>
      <c r="R544" s="71"/>
      <c r="S544" s="71"/>
      <c r="T544" s="71"/>
      <c r="U544" s="71"/>
      <c r="V544" s="71"/>
      <c r="W544" s="71"/>
      <c r="X544" s="71"/>
      <c r="Y544" s="72"/>
    </row>
    <row r="545" spans="1:25" ht="12" customHeight="1">
      <c r="A545" s="73" t="s">
        <v>11</v>
      </c>
      <c r="B545" s="74"/>
      <c r="C545" s="74"/>
      <c r="D545" s="74"/>
      <c r="E545" s="74"/>
      <c r="F545" s="74"/>
      <c r="G545" s="74"/>
      <c r="H545" s="74"/>
      <c r="I545" s="74"/>
      <c r="J545" s="74"/>
      <c r="K545" s="74"/>
      <c r="L545" s="74"/>
      <c r="M545" s="74"/>
      <c r="N545" s="74"/>
      <c r="O545" s="74"/>
      <c r="P545" s="74"/>
      <c r="Q545" s="74"/>
      <c r="R545" s="74"/>
      <c r="S545" s="74"/>
      <c r="T545" s="74"/>
      <c r="U545" s="74"/>
      <c r="V545" s="74"/>
      <c r="W545" s="74"/>
      <c r="X545" s="74"/>
      <c r="Y545" s="75"/>
    </row>
    <row r="546" spans="1:25" ht="12" customHeight="1">
      <c r="A546" s="142">
        <v>89</v>
      </c>
      <c r="B546" s="143" t="s">
        <v>2</v>
      </c>
      <c r="C546" s="144" t="s">
        <v>130</v>
      </c>
      <c r="D546" s="145" t="s">
        <v>5</v>
      </c>
      <c r="E546" s="26" t="s">
        <v>4</v>
      </c>
      <c r="F546" s="110">
        <v>0</v>
      </c>
      <c r="G546" s="111"/>
      <c r="H546" s="110">
        <v>0</v>
      </c>
      <c r="I546" s="111"/>
      <c r="J546" s="110">
        <v>0</v>
      </c>
      <c r="K546" s="111"/>
      <c r="L546" s="110">
        <v>0</v>
      </c>
      <c r="M546" s="111"/>
      <c r="N546" s="110">
        <v>0</v>
      </c>
      <c r="O546" s="111"/>
      <c r="P546" s="95">
        <v>0</v>
      </c>
      <c r="Q546" s="111"/>
      <c r="R546" s="95">
        <v>5</v>
      </c>
      <c r="S546" s="111"/>
      <c r="T546" s="95">
        <v>7</v>
      </c>
      <c r="U546" s="111"/>
      <c r="V546" s="95">
        <v>8</v>
      </c>
      <c r="W546" s="111"/>
      <c r="X546" s="29">
        <f>V546</f>
        <v>8</v>
      </c>
      <c r="Y546" s="28">
        <f>X546/X547*100</f>
        <v>133.33333333333331</v>
      </c>
    </row>
    <row r="547" spans="1:25" ht="12" customHeight="1">
      <c r="A547" s="142"/>
      <c r="B547" s="143"/>
      <c r="C547" s="144"/>
      <c r="D547" s="145"/>
      <c r="E547" s="26" t="s">
        <v>3</v>
      </c>
      <c r="F547" s="109" t="s">
        <v>2</v>
      </c>
      <c r="G547" s="109"/>
      <c r="H547" s="109" t="s">
        <v>2</v>
      </c>
      <c r="I547" s="109"/>
      <c r="J547" s="109" t="s">
        <v>2</v>
      </c>
      <c r="K547" s="109"/>
      <c r="L547" s="109">
        <v>1</v>
      </c>
      <c r="M547" s="109"/>
      <c r="N547" s="91" t="s">
        <v>2</v>
      </c>
      <c r="O547" s="91"/>
      <c r="P547" s="91" t="s">
        <v>2</v>
      </c>
      <c r="Q547" s="91"/>
      <c r="R547" s="109">
        <v>4</v>
      </c>
      <c r="S547" s="109"/>
      <c r="T547" s="109" t="s">
        <v>2</v>
      </c>
      <c r="U547" s="109"/>
      <c r="V547" s="109">
        <v>6</v>
      </c>
      <c r="W547" s="109"/>
      <c r="X547" s="29">
        <v>6</v>
      </c>
      <c r="Y547" s="30" t="s">
        <v>2</v>
      </c>
    </row>
    <row r="548" spans="1:25" ht="12" customHeight="1">
      <c r="A548" s="142"/>
      <c r="B548" s="143"/>
      <c r="C548" s="144"/>
      <c r="D548" s="145"/>
      <c r="E548" s="26" t="s">
        <v>1</v>
      </c>
      <c r="F548" s="110">
        <v>0</v>
      </c>
      <c r="G548" s="112"/>
      <c r="H548" s="112"/>
      <c r="I548" s="112"/>
      <c r="J548" s="112"/>
      <c r="K548" s="112"/>
      <c r="L548" s="112"/>
      <c r="M548" s="112"/>
      <c r="N548" s="112"/>
      <c r="O548" s="112"/>
      <c r="P548" s="112"/>
      <c r="Q548" s="112"/>
      <c r="R548" s="112"/>
      <c r="S548" s="112"/>
      <c r="T548" s="112"/>
      <c r="U548" s="112"/>
      <c r="V548" s="112"/>
      <c r="W548" s="112"/>
      <c r="X548" s="112"/>
      <c r="Y548" s="113"/>
    </row>
    <row r="549" spans="1:25" ht="12" customHeight="1">
      <c r="A549" s="142"/>
      <c r="B549" s="143"/>
      <c r="C549" s="144"/>
      <c r="D549" s="145"/>
      <c r="E549" s="26" t="s">
        <v>0</v>
      </c>
      <c r="F549" s="91">
        <v>0</v>
      </c>
      <c r="G549" s="91"/>
      <c r="H549" s="91">
        <v>0</v>
      </c>
      <c r="I549" s="91"/>
      <c r="J549" s="91">
        <v>0</v>
      </c>
      <c r="K549" s="91"/>
      <c r="L549" s="109">
        <v>0</v>
      </c>
      <c r="M549" s="109"/>
      <c r="N549" s="91">
        <f>0+L549</f>
        <v>0</v>
      </c>
      <c r="O549" s="91"/>
      <c r="P549" s="91">
        <v>5</v>
      </c>
      <c r="Q549" s="91"/>
      <c r="R549" s="109">
        <v>7</v>
      </c>
      <c r="S549" s="109"/>
      <c r="T549" s="109">
        <v>8</v>
      </c>
      <c r="U549" s="109"/>
      <c r="V549" s="109">
        <v>8</v>
      </c>
      <c r="W549" s="109"/>
      <c r="X549" s="29">
        <f>V549</f>
        <v>8</v>
      </c>
      <c r="Y549" s="28">
        <f>X549/X547*100</f>
        <v>133.33333333333331</v>
      </c>
    </row>
    <row r="550" spans="1:25" ht="12" customHeight="1">
      <c r="A550" s="70" t="s">
        <v>144</v>
      </c>
      <c r="B550" s="71"/>
      <c r="C550" s="71"/>
      <c r="D550" s="71"/>
      <c r="E550" s="71"/>
      <c r="F550" s="71"/>
      <c r="G550" s="71"/>
      <c r="H550" s="71"/>
      <c r="I550" s="71"/>
      <c r="J550" s="71"/>
      <c r="K550" s="71"/>
      <c r="L550" s="71"/>
      <c r="M550" s="71"/>
      <c r="N550" s="71"/>
      <c r="O550" s="71"/>
      <c r="P550" s="71"/>
      <c r="Q550" s="71"/>
      <c r="R550" s="71"/>
      <c r="S550" s="71"/>
      <c r="T550" s="71"/>
      <c r="U550" s="71"/>
      <c r="V550" s="71"/>
      <c r="W550" s="71"/>
      <c r="X550" s="71"/>
      <c r="Y550" s="72"/>
    </row>
    <row r="551" spans="1:25" ht="12" customHeight="1">
      <c r="A551" s="73" t="s">
        <v>11</v>
      </c>
      <c r="B551" s="74"/>
      <c r="C551" s="74"/>
      <c r="D551" s="74"/>
      <c r="E551" s="74"/>
      <c r="F551" s="74"/>
      <c r="G551" s="74"/>
      <c r="H551" s="74"/>
      <c r="I551" s="74"/>
      <c r="J551" s="74"/>
      <c r="K551" s="74"/>
      <c r="L551" s="74"/>
      <c r="M551" s="74"/>
      <c r="N551" s="74"/>
      <c r="O551" s="74"/>
      <c r="P551" s="74"/>
      <c r="Q551" s="74"/>
      <c r="R551" s="74"/>
      <c r="S551" s="74"/>
      <c r="T551" s="74"/>
      <c r="U551" s="74"/>
      <c r="V551" s="74"/>
      <c r="W551" s="74"/>
      <c r="X551" s="74"/>
      <c r="Y551" s="75"/>
    </row>
    <row r="552" spans="1:25" ht="12" customHeight="1">
      <c r="A552" s="57">
        <v>90</v>
      </c>
      <c r="B552" s="58" t="s">
        <v>2</v>
      </c>
      <c r="C552" s="59" t="s">
        <v>131</v>
      </c>
      <c r="D552" s="60" t="s">
        <v>5</v>
      </c>
      <c r="E552" s="26" t="s">
        <v>4</v>
      </c>
      <c r="F552" s="65">
        <v>0</v>
      </c>
      <c r="G552" s="66"/>
      <c r="H552" s="65">
        <v>0</v>
      </c>
      <c r="I552" s="66"/>
      <c r="J552" s="65">
        <v>0</v>
      </c>
      <c r="K552" s="66"/>
      <c r="L552" s="65">
        <v>0</v>
      </c>
      <c r="M552" s="66"/>
      <c r="N552" s="65">
        <v>6</v>
      </c>
      <c r="O552" s="66"/>
      <c r="P552" s="87">
        <v>13</v>
      </c>
      <c r="Q552" s="66"/>
      <c r="R552" s="87">
        <v>16</v>
      </c>
      <c r="S552" s="66"/>
      <c r="T552" s="87">
        <v>22</v>
      </c>
      <c r="U552" s="66"/>
      <c r="V552" s="87">
        <v>72</v>
      </c>
      <c r="W552" s="66"/>
      <c r="X552" s="29">
        <f>V552</f>
        <v>72</v>
      </c>
      <c r="Y552" s="28">
        <f>X552/X553*100</f>
        <v>720</v>
      </c>
    </row>
    <row r="553" spans="1:25" ht="12" customHeight="1">
      <c r="A553" s="57"/>
      <c r="B553" s="58"/>
      <c r="C553" s="59"/>
      <c r="D553" s="60"/>
      <c r="E553" s="26" t="s">
        <v>3</v>
      </c>
      <c r="F553" s="53" t="s">
        <v>2</v>
      </c>
      <c r="G553" s="53"/>
      <c r="H553" s="53" t="s">
        <v>2</v>
      </c>
      <c r="I553" s="53"/>
      <c r="J553" s="53" t="s">
        <v>2</v>
      </c>
      <c r="K553" s="53"/>
      <c r="L553" s="53">
        <v>2</v>
      </c>
      <c r="M553" s="53"/>
      <c r="N553" s="52" t="s">
        <v>2</v>
      </c>
      <c r="O553" s="52"/>
      <c r="P553" s="52" t="s">
        <v>2</v>
      </c>
      <c r="Q553" s="52"/>
      <c r="R553" s="53">
        <v>6</v>
      </c>
      <c r="S553" s="53"/>
      <c r="T553" s="53" t="s">
        <v>2</v>
      </c>
      <c r="U553" s="53"/>
      <c r="V553" s="53">
        <v>10</v>
      </c>
      <c r="W553" s="53"/>
      <c r="X553" s="29">
        <v>10</v>
      </c>
      <c r="Y553" s="30" t="s">
        <v>2</v>
      </c>
    </row>
    <row r="554" spans="1:25" ht="12" customHeight="1">
      <c r="A554" s="57"/>
      <c r="B554" s="58"/>
      <c r="C554" s="59"/>
      <c r="D554" s="60"/>
      <c r="E554" s="26" t="s">
        <v>1</v>
      </c>
      <c r="F554" s="65">
        <v>0</v>
      </c>
      <c r="G554" s="67"/>
      <c r="H554" s="67"/>
      <c r="I554" s="67"/>
      <c r="J554" s="67"/>
      <c r="K554" s="67"/>
      <c r="L554" s="67"/>
      <c r="M554" s="67"/>
      <c r="N554" s="67"/>
      <c r="O554" s="67"/>
      <c r="P554" s="67"/>
      <c r="Q554" s="67"/>
      <c r="R554" s="67"/>
      <c r="S554" s="67"/>
      <c r="T554" s="67"/>
      <c r="U554" s="67"/>
      <c r="V554" s="67"/>
      <c r="W554" s="67"/>
      <c r="X554" s="67"/>
      <c r="Y554" s="68"/>
    </row>
    <row r="555" spans="1:25" ht="12" customHeight="1">
      <c r="A555" s="57"/>
      <c r="B555" s="58"/>
      <c r="C555" s="59"/>
      <c r="D555" s="60"/>
      <c r="E555" s="26" t="s">
        <v>0</v>
      </c>
      <c r="F555" s="52">
        <v>0</v>
      </c>
      <c r="G555" s="52"/>
      <c r="H555" s="52">
        <v>0</v>
      </c>
      <c r="I555" s="52"/>
      <c r="J555" s="52">
        <v>0</v>
      </c>
      <c r="K555" s="52"/>
      <c r="L555" s="53">
        <v>2</v>
      </c>
      <c r="M555" s="53"/>
      <c r="N555" s="52">
        <v>15</v>
      </c>
      <c r="O555" s="52"/>
      <c r="P555" s="52">
        <v>19</v>
      </c>
      <c r="Q555" s="52"/>
      <c r="R555" s="53">
        <v>22</v>
      </c>
      <c r="S555" s="53"/>
      <c r="T555" s="53">
        <v>52</v>
      </c>
      <c r="U555" s="53"/>
      <c r="V555" s="53">
        <v>72</v>
      </c>
      <c r="W555" s="53"/>
      <c r="X555" s="29">
        <f>V555</f>
        <v>72</v>
      </c>
      <c r="Y555" s="28">
        <f>X555/X553*100</f>
        <v>720</v>
      </c>
    </row>
    <row r="556" spans="1:25" ht="12" customHeight="1">
      <c r="A556" s="183" t="s">
        <v>7</v>
      </c>
      <c r="B556" s="184"/>
      <c r="C556" s="184"/>
      <c r="D556" s="184"/>
      <c r="E556" s="184"/>
      <c r="F556" s="184"/>
      <c r="G556" s="184"/>
      <c r="H556" s="184"/>
      <c r="I556" s="184"/>
      <c r="J556" s="184"/>
      <c r="K556" s="184"/>
      <c r="L556" s="184"/>
      <c r="M556" s="184"/>
      <c r="N556" s="184"/>
      <c r="O556" s="184"/>
      <c r="P556" s="184"/>
      <c r="Q556" s="184"/>
      <c r="R556" s="184"/>
      <c r="S556" s="184"/>
      <c r="T556" s="184"/>
      <c r="U556" s="184"/>
      <c r="V556" s="184"/>
      <c r="W556" s="184"/>
      <c r="X556" s="184"/>
      <c r="Y556" s="185"/>
    </row>
    <row r="557" spans="1:25" ht="12" customHeight="1">
      <c r="A557" s="57">
        <v>91</v>
      </c>
      <c r="B557" s="58" t="s">
        <v>2</v>
      </c>
      <c r="C557" s="59" t="s">
        <v>136</v>
      </c>
      <c r="D557" s="60" t="s">
        <v>93</v>
      </c>
      <c r="E557" s="26" t="s">
        <v>4</v>
      </c>
      <c r="F557" s="65">
        <v>0</v>
      </c>
      <c r="G557" s="66"/>
      <c r="H557" s="65">
        <v>0</v>
      </c>
      <c r="I557" s="66"/>
      <c r="J557" s="65">
        <v>0</v>
      </c>
      <c r="K557" s="66"/>
      <c r="L557" s="65">
        <v>0</v>
      </c>
      <c r="M557" s="66"/>
      <c r="N557" s="65">
        <v>0</v>
      </c>
      <c r="O557" s="66"/>
      <c r="P557" s="87">
        <v>0</v>
      </c>
      <c r="Q557" s="66"/>
      <c r="R557" s="87">
        <v>0</v>
      </c>
      <c r="S557" s="66"/>
      <c r="T557" s="87">
        <v>0</v>
      </c>
      <c r="U557" s="66"/>
      <c r="V557" s="87">
        <v>7906</v>
      </c>
      <c r="W557" s="66"/>
      <c r="X557" s="29">
        <f>V557</f>
        <v>7906</v>
      </c>
      <c r="Y557" s="28">
        <f>X557/X558*100</f>
        <v>216.95938529088914</v>
      </c>
    </row>
    <row r="558" spans="1:25" ht="12" customHeight="1">
      <c r="A558" s="57"/>
      <c r="B558" s="58"/>
      <c r="C558" s="59"/>
      <c r="D558" s="60"/>
      <c r="E558" s="26" t="s">
        <v>3</v>
      </c>
      <c r="F558" s="53" t="s">
        <v>2</v>
      </c>
      <c r="G558" s="53"/>
      <c r="H558" s="53" t="s">
        <v>2</v>
      </c>
      <c r="I558" s="53"/>
      <c r="J558" s="53" t="s">
        <v>2</v>
      </c>
      <c r="K558" s="53"/>
      <c r="L558" s="53">
        <v>1366</v>
      </c>
      <c r="M558" s="53"/>
      <c r="N558" s="52" t="s">
        <v>2</v>
      </c>
      <c r="O558" s="52"/>
      <c r="P558" s="52" t="s">
        <v>2</v>
      </c>
      <c r="Q558" s="52"/>
      <c r="R558" s="53">
        <v>2277</v>
      </c>
      <c r="S558" s="53"/>
      <c r="T558" s="53" t="s">
        <v>2</v>
      </c>
      <c r="U558" s="53"/>
      <c r="V558" s="53">
        <v>3644</v>
      </c>
      <c r="W558" s="53"/>
      <c r="X558" s="29">
        <v>3644</v>
      </c>
      <c r="Y558" s="30" t="s">
        <v>2</v>
      </c>
    </row>
    <row r="559" spans="1:25" ht="12" customHeight="1">
      <c r="A559" s="57"/>
      <c r="B559" s="58"/>
      <c r="C559" s="59"/>
      <c r="D559" s="60"/>
      <c r="E559" s="26" t="s">
        <v>1</v>
      </c>
      <c r="F559" s="65">
        <v>0</v>
      </c>
      <c r="G559" s="67"/>
      <c r="H559" s="67"/>
      <c r="I559" s="67"/>
      <c r="J559" s="67"/>
      <c r="K559" s="67"/>
      <c r="L559" s="67"/>
      <c r="M559" s="67"/>
      <c r="N559" s="67"/>
      <c r="O559" s="67"/>
      <c r="P559" s="67"/>
      <c r="Q559" s="67"/>
      <c r="R559" s="67"/>
      <c r="S559" s="67"/>
      <c r="T559" s="67"/>
      <c r="U559" s="67"/>
      <c r="V559" s="67"/>
      <c r="W559" s="67"/>
      <c r="X559" s="67"/>
      <c r="Y559" s="68"/>
    </row>
    <row r="560" spans="1:25" ht="12" customHeight="1">
      <c r="A560" s="57"/>
      <c r="B560" s="58"/>
      <c r="C560" s="59"/>
      <c r="D560" s="60"/>
      <c r="E560" s="26" t="s">
        <v>0</v>
      </c>
      <c r="F560" s="52">
        <v>0</v>
      </c>
      <c r="G560" s="52"/>
      <c r="H560" s="52">
        <v>0</v>
      </c>
      <c r="I560" s="52"/>
      <c r="J560" s="52">
        <v>0</v>
      </c>
      <c r="K560" s="52"/>
      <c r="L560" s="52">
        <v>0</v>
      </c>
      <c r="M560" s="52"/>
      <c r="N560" s="52">
        <f>0+L560</f>
        <v>0</v>
      </c>
      <c r="O560" s="52"/>
      <c r="P560" s="52">
        <v>0</v>
      </c>
      <c r="Q560" s="52"/>
      <c r="R560" s="52">
        <v>0</v>
      </c>
      <c r="S560" s="52"/>
      <c r="T560" s="52">
        <v>7299</v>
      </c>
      <c r="U560" s="52"/>
      <c r="V560" s="52">
        <v>7299</v>
      </c>
      <c r="W560" s="52"/>
      <c r="X560" s="29">
        <f>V560</f>
        <v>7299</v>
      </c>
      <c r="Y560" s="28">
        <f>X560/X558*100</f>
        <v>200.30186608122941</v>
      </c>
    </row>
    <row r="561" spans="1:25" ht="12" customHeight="1">
      <c r="A561" s="57">
        <v>92</v>
      </c>
      <c r="B561" s="58" t="s">
        <v>2</v>
      </c>
      <c r="C561" s="59" t="s">
        <v>244</v>
      </c>
      <c r="D561" s="60" t="s">
        <v>93</v>
      </c>
      <c r="E561" s="43" t="s">
        <v>4</v>
      </c>
      <c r="F561" s="87">
        <v>0</v>
      </c>
      <c r="G561" s="88"/>
      <c r="H561" s="87">
        <v>0</v>
      </c>
      <c r="I561" s="88"/>
      <c r="J561" s="87">
        <v>0</v>
      </c>
      <c r="K561" s="88"/>
      <c r="L561" s="87">
        <v>0</v>
      </c>
      <c r="M561" s="88"/>
      <c r="N561" s="87">
        <v>40748</v>
      </c>
      <c r="O561" s="88"/>
      <c r="P561" s="87">
        <v>1690969</v>
      </c>
      <c r="Q561" s="88"/>
      <c r="R561" s="87">
        <v>1690969</v>
      </c>
      <c r="S561" s="88"/>
      <c r="T561" s="87">
        <v>1690969</v>
      </c>
      <c r="U561" s="88"/>
      <c r="V561" s="87">
        <v>1690969</v>
      </c>
      <c r="W561" s="88"/>
      <c r="X561" s="29">
        <f>T561</f>
        <v>1690969</v>
      </c>
      <c r="Y561" s="28">
        <f>X561/X562*100</f>
        <v>3381.9380000000001</v>
      </c>
    </row>
    <row r="562" spans="1:25" ht="12" customHeight="1">
      <c r="A562" s="57"/>
      <c r="B562" s="58"/>
      <c r="C562" s="59"/>
      <c r="D562" s="60"/>
      <c r="E562" s="43" t="s">
        <v>3</v>
      </c>
      <c r="F562" s="52" t="s">
        <v>2</v>
      </c>
      <c r="G562" s="52"/>
      <c r="H562" s="52" t="s">
        <v>2</v>
      </c>
      <c r="I562" s="52"/>
      <c r="J562" s="52" t="s">
        <v>2</v>
      </c>
      <c r="K562" s="52"/>
      <c r="L562" s="52">
        <v>10000</v>
      </c>
      <c r="M562" s="52"/>
      <c r="N562" s="52" t="s">
        <v>2</v>
      </c>
      <c r="O562" s="52"/>
      <c r="P562" s="52" t="s">
        <v>2</v>
      </c>
      <c r="Q562" s="52"/>
      <c r="R562" s="52">
        <v>33000</v>
      </c>
      <c r="S562" s="52"/>
      <c r="T562" s="52" t="s">
        <v>2</v>
      </c>
      <c r="U562" s="52"/>
      <c r="V562" s="52">
        <v>50000</v>
      </c>
      <c r="W562" s="52"/>
      <c r="X562" s="29">
        <v>50000</v>
      </c>
      <c r="Y562" s="30" t="s">
        <v>2</v>
      </c>
    </row>
    <row r="563" spans="1:25" ht="12" customHeight="1">
      <c r="A563" s="57"/>
      <c r="B563" s="58"/>
      <c r="C563" s="59"/>
      <c r="D563" s="60"/>
      <c r="E563" s="43" t="s">
        <v>1</v>
      </c>
      <c r="F563" s="87">
        <v>0</v>
      </c>
      <c r="G563" s="89"/>
      <c r="H563" s="89"/>
      <c r="I563" s="89"/>
      <c r="J563" s="89"/>
      <c r="K563" s="89"/>
      <c r="L563" s="89"/>
      <c r="M563" s="89"/>
      <c r="N563" s="89"/>
      <c r="O563" s="89"/>
      <c r="P563" s="89"/>
      <c r="Q563" s="89"/>
      <c r="R563" s="89"/>
      <c r="S563" s="89"/>
      <c r="T563" s="89"/>
      <c r="U563" s="89"/>
      <c r="V563" s="89"/>
      <c r="W563" s="89"/>
      <c r="X563" s="89"/>
      <c r="Y563" s="90"/>
    </row>
    <row r="564" spans="1:25" ht="12" customHeight="1">
      <c r="A564" s="57"/>
      <c r="B564" s="58"/>
      <c r="C564" s="59"/>
      <c r="D564" s="60"/>
      <c r="E564" s="43" t="s">
        <v>0</v>
      </c>
      <c r="F564" s="52">
        <v>0</v>
      </c>
      <c r="G564" s="52"/>
      <c r="H564" s="52">
        <v>0</v>
      </c>
      <c r="I564" s="52"/>
      <c r="J564" s="52">
        <v>0</v>
      </c>
      <c r="K564" s="52"/>
      <c r="L564" s="52">
        <v>40748</v>
      </c>
      <c r="M564" s="52"/>
      <c r="N564" s="52">
        <v>1685238</v>
      </c>
      <c r="O564" s="52"/>
      <c r="P564" s="182">
        <v>1685238</v>
      </c>
      <c r="Q564" s="182"/>
      <c r="R564" s="182">
        <v>1685238</v>
      </c>
      <c r="S564" s="182"/>
      <c r="T564" s="182">
        <v>1685238</v>
      </c>
      <c r="U564" s="182"/>
      <c r="V564" s="182">
        <v>1685238</v>
      </c>
      <c r="W564" s="182"/>
      <c r="X564" s="29">
        <f>V564</f>
        <v>1685238</v>
      </c>
      <c r="Y564" s="28">
        <f>X564/X562*100</f>
        <v>3370.4760000000001</v>
      </c>
    </row>
    <row r="565" spans="1:25" ht="12" customHeight="1">
      <c r="A565" s="84" t="s">
        <v>146</v>
      </c>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6"/>
    </row>
    <row r="566" spans="1:25" ht="12" customHeight="1">
      <c r="A566" s="80" t="s">
        <v>11</v>
      </c>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2"/>
    </row>
    <row r="567" spans="1:25" ht="12" customHeight="1">
      <c r="A567" s="142">
        <v>93</v>
      </c>
      <c r="B567" s="143" t="s">
        <v>2</v>
      </c>
      <c r="C567" s="144" t="s">
        <v>246</v>
      </c>
      <c r="D567" s="145" t="s">
        <v>5</v>
      </c>
      <c r="E567" s="26" t="s">
        <v>4</v>
      </c>
      <c r="F567" s="110">
        <f>F608</f>
        <v>0</v>
      </c>
      <c r="G567" s="111"/>
      <c r="H567" s="110">
        <f>H608</f>
        <v>0</v>
      </c>
      <c r="I567" s="111"/>
      <c r="J567" s="110">
        <f>J608</f>
        <v>0</v>
      </c>
      <c r="K567" s="111"/>
      <c r="L567" s="110">
        <f>L608</f>
        <v>1</v>
      </c>
      <c r="M567" s="111"/>
      <c r="N567" s="110">
        <f>N608</f>
        <v>8</v>
      </c>
      <c r="O567" s="111"/>
      <c r="P567" s="110">
        <f>P608</f>
        <v>15</v>
      </c>
      <c r="Q567" s="111"/>
      <c r="R567" s="110">
        <f>R608</f>
        <v>21</v>
      </c>
      <c r="S567" s="111"/>
      <c r="T567" s="110">
        <f>T608</f>
        <v>24</v>
      </c>
      <c r="U567" s="111"/>
      <c r="V567" s="110">
        <f>V608</f>
        <v>56</v>
      </c>
      <c r="W567" s="111"/>
      <c r="X567" s="27">
        <f>X608</f>
        <v>56</v>
      </c>
      <c r="Y567" s="28">
        <f>X567/X568*100</f>
        <v>560</v>
      </c>
    </row>
    <row r="568" spans="1:25" ht="12" customHeight="1">
      <c r="A568" s="142"/>
      <c r="B568" s="149"/>
      <c r="C568" s="144"/>
      <c r="D568" s="145"/>
      <c r="E568" s="26" t="s">
        <v>3</v>
      </c>
      <c r="F568" s="109" t="s">
        <v>2</v>
      </c>
      <c r="G568" s="109"/>
      <c r="H568" s="109" t="s">
        <v>2</v>
      </c>
      <c r="I568" s="109"/>
      <c r="J568" s="109" t="s">
        <v>2</v>
      </c>
      <c r="K568" s="109"/>
      <c r="L568" s="109">
        <v>2</v>
      </c>
      <c r="M568" s="109"/>
      <c r="N568" s="91" t="s">
        <v>2</v>
      </c>
      <c r="O568" s="91"/>
      <c r="P568" s="91" t="s">
        <v>2</v>
      </c>
      <c r="Q568" s="91"/>
      <c r="R568" s="109">
        <v>6</v>
      </c>
      <c r="S568" s="109"/>
      <c r="T568" s="109" t="s">
        <v>2</v>
      </c>
      <c r="U568" s="109"/>
      <c r="V568" s="109">
        <v>10</v>
      </c>
      <c r="W568" s="109"/>
      <c r="X568" s="29">
        <v>10</v>
      </c>
      <c r="Y568" s="30" t="s">
        <v>2</v>
      </c>
    </row>
    <row r="569" spans="1:25" ht="12" customHeight="1">
      <c r="A569" s="142"/>
      <c r="B569" s="149"/>
      <c r="C569" s="144"/>
      <c r="D569" s="145"/>
      <c r="E569" s="26" t="s">
        <v>1</v>
      </c>
      <c r="F569" s="110">
        <v>0</v>
      </c>
      <c r="G569" s="112"/>
      <c r="H569" s="112"/>
      <c r="I569" s="112"/>
      <c r="J569" s="112"/>
      <c r="K569" s="112"/>
      <c r="L569" s="112"/>
      <c r="M569" s="112"/>
      <c r="N569" s="112"/>
      <c r="O569" s="112"/>
      <c r="P569" s="112"/>
      <c r="Q569" s="112"/>
      <c r="R569" s="112"/>
      <c r="S569" s="112"/>
      <c r="T569" s="112"/>
      <c r="U569" s="112"/>
      <c r="V569" s="112"/>
      <c r="W569" s="112"/>
      <c r="X569" s="112"/>
      <c r="Y569" s="113"/>
    </row>
    <row r="570" spans="1:25" ht="12" customHeight="1">
      <c r="A570" s="142"/>
      <c r="B570" s="149"/>
      <c r="C570" s="144"/>
      <c r="D570" s="145"/>
      <c r="E570" s="26" t="s">
        <v>0</v>
      </c>
      <c r="F570" s="91">
        <f>F611</f>
        <v>0</v>
      </c>
      <c r="G570" s="91"/>
      <c r="H570" s="91">
        <f>H611</f>
        <v>0</v>
      </c>
      <c r="I570" s="91"/>
      <c r="J570" s="91">
        <f>J611</f>
        <v>1</v>
      </c>
      <c r="K570" s="91"/>
      <c r="L570" s="91">
        <f>L611</f>
        <v>8</v>
      </c>
      <c r="M570" s="91"/>
      <c r="N570" s="91">
        <f>N611</f>
        <v>19</v>
      </c>
      <c r="O570" s="91"/>
      <c r="P570" s="91">
        <f>P611</f>
        <v>26</v>
      </c>
      <c r="Q570" s="91"/>
      <c r="R570" s="91">
        <f>R611</f>
        <v>32</v>
      </c>
      <c r="S570" s="91"/>
      <c r="T570" s="91">
        <f>T611</f>
        <v>39</v>
      </c>
      <c r="U570" s="91"/>
      <c r="V570" s="91">
        <f>V611</f>
        <v>56</v>
      </c>
      <c r="W570" s="91"/>
      <c r="X570" s="29">
        <f>X611</f>
        <v>56</v>
      </c>
      <c r="Y570" s="28">
        <f>X570/X568*100</f>
        <v>560</v>
      </c>
    </row>
    <row r="571" spans="1:25" ht="12" customHeight="1">
      <c r="A571" s="57">
        <v>94</v>
      </c>
      <c r="B571" s="141" t="s">
        <v>147</v>
      </c>
      <c r="C571" s="59" t="s">
        <v>148</v>
      </c>
      <c r="D571" s="60" t="s">
        <v>5</v>
      </c>
      <c r="E571" s="26" t="s">
        <v>4</v>
      </c>
      <c r="F571" s="157">
        <f>F612</f>
        <v>0</v>
      </c>
      <c r="G571" s="158"/>
      <c r="H571" s="157">
        <f>H612</f>
        <v>0</v>
      </c>
      <c r="I571" s="158"/>
      <c r="J571" s="157">
        <f>J612</f>
        <v>0</v>
      </c>
      <c r="K571" s="158"/>
      <c r="L571" s="157">
        <f>L612</f>
        <v>1</v>
      </c>
      <c r="M571" s="158"/>
      <c r="N571" s="157">
        <f>N612</f>
        <v>8</v>
      </c>
      <c r="O571" s="158"/>
      <c r="P571" s="157">
        <f>P612</f>
        <v>28</v>
      </c>
      <c r="Q571" s="158"/>
      <c r="R571" s="157">
        <f>R612</f>
        <v>37</v>
      </c>
      <c r="S571" s="158"/>
      <c r="T571" s="157">
        <f>T612</f>
        <v>47</v>
      </c>
      <c r="U571" s="158"/>
      <c r="V571" s="157">
        <f>V612</f>
        <v>102</v>
      </c>
      <c r="W571" s="158"/>
      <c r="X571" s="31">
        <f>X612</f>
        <v>102</v>
      </c>
      <c r="Y571" s="28">
        <f>X571/X572*100</f>
        <v>1700</v>
      </c>
    </row>
    <row r="572" spans="1:25" ht="12" customHeight="1">
      <c r="A572" s="57"/>
      <c r="B572" s="141"/>
      <c r="C572" s="59"/>
      <c r="D572" s="60"/>
      <c r="E572" s="26" t="s">
        <v>3</v>
      </c>
      <c r="F572" s="150" t="s">
        <v>2</v>
      </c>
      <c r="G572" s="150"/>
      <c r="H572" s="150" t="s">
        <v>2</v>
      </c>
      <c r="I572" s="150"/>
      <c r="J572" s="150" t="s">
        <v>2</v>
      </c>
      <c r="K572" s="150"/>
      <c r="L572" s="150">
        <v>3</v>
      </c>
      <c r="M572" s="150"/>
      <c r="N572" s="150" t="s">
        <v>2</v>
      </c>
      <c r="O572" s="150"/>
      <c r="P572" s="150" t="s">
        <v>2</v>
      </c>
      <c r="Q572" s="150"/>
      <c r="R572" s="150">
        <v>4</v>
      </c>
      <c r="S572" s="150"/>
      <c r="T572" s="150" t="s">
        <v>2</v>
      </c>
      <c r="U572" s="150"/>
      <c r="V572" s="150">
        <v>6</v>
      </c>
      <c r="W572" s="150"/>
      <c r="X572" s="29">
        <f>V572</f>
        <v>6</v>
      </c>
      <c r="Y572" s="30" t="s">
        <v>2</v>
      </c>
    </row>
    <row r="573" spans="1:25" ht="12" customHeight="1">
      <c r="A573" s="57"/>
      <c r="B573" s="141"/>
      <c r="C573" s="59"/>
      <c r="D573" s="60"/>
      <c r="E573" s="26" t="s">
        <v>1</v>
      </c>
      <c r="F573" s="157">
        <v>0</v>
      </c>
      <c r="G573" s="177"/>
      <c r="H573" s="177"/>
      <c r="I573" s="177"/>
      <c r="J573" s="177"/>
      <c r="K573" s="177"/>
      <c r="L573" s="177"/>
      <c r="M573" s="177"/>
      <c r="N573" s="177"/>
      <c r="O573" s="177"/>
      <c r="P573" s="177"/>
      <c r="Q573" s="177"/>
      <c r="R573" s="177"/>
      <c r="S573" s="177"/>
      <c r="T573" s="177"/>
      <c r="U573" s="177"/>
      <c r="V573" s="177"/>
      <c r="W573" s="177"/>
      <c r="X573" s="177"/>
      <c r="Y573" s="178"/>
    </row>
    <row r="574" spans="1:25" ht="12" customHeight="1">
      <c r="A574" s="57"/>
      <c r="B574" s="141"/>
      <c r="C574" s="59"/>
      <c r="D574" s="60"/>
      <c r="E574" s="26" t="s">
        <v>0</v>
      </c>
      <c r="F574" s="150">
        <f>F615</f>
        <v>0</v>
      </c>
      <c r="G574" s="150"/>
      <c r="H574" s="150">
        <f>H615</f>
        <v>0</v>
      </c>
      <c r="I574" s="150"/>
      <c r="J574" s="150">
        <f>J615</f>
        <v>1</v>
      </c>
      <c r="K574" s="150"/>
      <c r="L574" s="150">
        <f>L615</f>
        <v>10</v>
      </c>
      <c r="M574" s="150"/>
      <c r="N574" s="150">
        <f>N615</f>
        <v>37</v>
      </c>
      <c r="O574" s="150"/>
      <c r="P574" s="150">
        <f>P615</f>
        <v>51</v>
      </c>
      <c r="Q574" s="150"/>
      <c r="R574" s="150">
        <f>R615</f>
        <v>66</v>
      </c>
      <c r="S574" s="150"/>
      <c r="T574" s="150">
        <f>T615</f>
        <v>73</v>
      </c>
      <c r="U574" s="150"/>
      <c r="V574" s="150">
        <f>V615</f>
        <v>102</v>
      </c>
      <c r="W574" s="150"/>
      <c r="X574" s="29">
        <f>V574</f>
        <v>102</v>
      </c>
      <c r="Y574" s="28">
        <f>X574/X572*100</f>
        <v>1700</v>
      </c>
    </row>
    <row r="575" spans="1:25" ht="12" customHeight="1">
      <c r="A575" s="57">
        <v>95</v>
      </c>
      <c r="B575" s="58" t="s">
        <v>2</v>
      </c>
      <c r="C575" s="59" t="s">
        <v>149</v>
      </c>
      <c r="D575" s="60" t="s">
        <v>5</v>
      </c>
      <c r="E575" s="26" t="s">
        <v>4</v>
      </c>
      <c r="F575" s="157">
        <f>F627</f>
        <v>0</v>
      </c>
      <c r="G575" s="158"/>
      <c r="H575" s="157">
        <f>H627</f>
        <v>0</v>
      </c>
      <c r="I575" s="158"/>
      <c r="J575" s="157">
        <f>J627</f>
        <v>0</v>
      </c>
      <c r="K575" s="158"/>
      <c r="L575" s="157">
        <f>L627</f>
        <v>1</v>
      </c>
      <c r="M575" s="158"/>
      <c r="N575" s="157">
        <f>N627</f>
        <v>4</v>
      </c>
      <c r="O575" s="158"/>
      <c r="P575" s="157">
        <f>P627</f>
        <v>10</v>
      </c>
      <c r="Q575" s="158"/>
      <c r="R575" s="157">
        <f>R627</f>
        <v>16</v>
      </c>
      <c r="S575" s="158"/>
      <c r="T575" s="157">
        <f>T627</f>
        <v>19</v>
      </c>
      <c r="U575" s="158"/>
      <c r="V575" s="157">
        <f>V627</f>
        <v>32</v>
      </c>
      <c r="W575" s="158"/>
      <c r="X575" s="31">
        <f>X627</f>
        <v>32</v>
      </c>
      <c r="Y575" s="28">
        <f>X575/X576*100</f>
        <v>800</v>
      </c>
    </row>
    <row r="576" spans="1:25" ht="12" customHeight="1">
      <c r="A576" s="57"/>
      <c r="B576" s="58"/>
      <c r="C576" s="59"/>
      <c r="D576" s="60"/>
      <c r="E576" s="26" t="s">
        <v>3</v>
      </c>
      <c r="F576" s="150" t="s">
        <v>2</v>
      </c>
      <c r="G576" s="150"/>
      <c r="H576" s="150" t="s">
        <v>2</v>
      </c>
      <c r="I576" s="150"/>
      <c r="J576" s="150" t="s">
        <v>2</v>
      </c>
      <c r="K576" s="150"/>
      <c r="L576" s="150">
        <v>1</v>
      </c>
      <c r="M576" s="150"/>
      <c r="N576" s="150" t="s">
        <v>2</v>
      </c>
      <c r="O576" s="150"/>
      <c r="P576" s="150" t="s">
        <v>2</v>
      </c>
      <c r="Q576" s="150"/>
      <c r="R576" s="150">
        <v>3</v>
      </c>
      <c r="S576" s="150"/>
      <c r="T576" s="150" t="s">
        <v>2</v>
      </c>
      <c r="U576" s="150"/>
      <c r="V576" s="150">
        <v>4</v>
      </c>
      <c r="W576" s="150"/>
      <c r="X576" s="29">
        <v>4</v>
      </c>
      <c r="Y576" s="30" t="s">
        <v>2</v>
      </c>
    </row>
    <row r="577" spans="1:26" ht="12" customHeight="1">
      <c r="A577" s="57"/>
      <c r="B577" s="58"/>
      <c r="C577" s="59"/>
      <c r="D577" s="60"/>
      <c r="E577" s="26" t="s">
        <v>1</v>
      </c>
      <c r="F577" s="157">
        <v>0</v>
      </c>
      <c r="G577" s="177"/>
      <c r="H577" s="177"/>
      <c r="I577" s="177"/>
      <c r="J577" s="177"/>
      <c r="K577" s="177"/>
      <c r="L577" s="177"/>
      <c r="M577" s="177"/>
      <c r="N577" s="177"/>
      <c r="O577" s="177"/>
      <c r="P577" s="177"/>
      <c r="Q577" s="177"/>
      <c r="R577" s="177"/>
      <c r="S577" s="177"/>
      <c r="T577" s="177"/>
      <c r="U577" s="177"/>
      <c r="V577" s="177"/>
      <c r="W577" s="177"/>
      <c r="X577" s="177"/>
      <c r="Y577" s="178"/>
    </row>
    <row r="578" spans="1:26" ht="12" customHeight="1">
      <c r="A578" s="57"/>
      <c r="B578" s="58"/>
      <c r="C578" s="59"/>
      <c r="D578" s="60"/>
      <c r="E578" s="26" t="s">
        <v>0</v>
      </c>
      <c r="F578" s="150">
        <f>F630</f>
        <v>0</v>
      </c>
      <c r="G578" s="150"/>
      <c r="H578" s="150">
        <f>H630</f>
        <v>0</v>
      </c>
      <c r="I578" s="150"/>
      <c r="J578" s="150">
        <f>J630</f>
        <v>1</v>
      </c>
      <c r="K578" s="150"/>
      <c r="L578" s="150">
        <f>L630</f>
        <v>6</v>
      </c>
      <c r="M578" s="150"/>
      <c r="N578" s="150">
        <f>N630</f>
        <v>14</v>
      </c>
      <c r="O578" s="150"/>
      <c r="P578" s="150">
        <f>P630</f>
        <v>18</v>
      </c>
      <c r="Q578" s="150"/>
      <c r="R578" s="150">
        <f>R630</f>
        <v>23</v>
      </c>
      <c r="S578" s="150"/>
      <c r="T578" s="150">
        <f>T630</f>
        <v>28</v>
      </c>
      <c r="U578" s="150"/>
      <c r="V578" s="150">
        <f>V630</f>
        <v>33</v>
      </c>
      <c r="W578" s="150"/>
      <c r="X578" s="29">
        <f>X630</f>
        <v>33</v>
      </c>
      <c r="Y578" s="28">
        <f>X578/X576*100</f>
        <v>825</v>
      </c>
    </row>
    <row r="579" spans="1:26" ht="12" customHeight="1">
      <c r="A579" s="57">
        <v>96</v>
      </c>
      <c r="B579" s="141" t="s">
        <v>150</v>
      </c>
      <c r="C579" s="59" t="s">
        <v>247</v>
      </c>
      <c r="D579" s="60" t="s">
        <v>5</v>
      </c>
      <c r="E579" s="26" t="s">
        <v>4</v>
      </c>
      <c r="F579" s="157">
        <f>F631</f>
        <v>0</v>
      </c>
      <c r="G579" s="158"/>
      <c r="H579" s="157">
        <f>H631</f>
        <v>0</v>
      </c>
      <c r="I579" s="158"/>
      <c r="J579" s="157">
        <f>J631</f>
        <v>0</v>
      </c>
      <c r="K579" s="158"/>
      <c r="L579" s="157">
        <f>L631</f>
        <v>1</v>
      </c>
      <c r="M579" s="158"/>
      <c r="N579" s="157">
        <f>N631</f>
        <v>4</v>
      </c>
      <c r="O579" s="158"/>
      <c r="P579" s="157">
        <f>P631</f>
        <v>11</v>
      </c>
      <c r="Q579" s="158"/>
      <c r="R579" s="157">
        <f>R631</f>
        <v>18</v>
      </c>
      <c r="S579" s="158"/>
      <c r="T579" s="157">
        <f>T631</f>
        <v>21</v>
      </c>
      <c r="U579" s="158"/>
      <c r="V579" s="157">
        <v>49</v>
      </c>
      <c r="W579" s="158"/>
      <c r="X579" s="31">
        <f>X631</f>
        <v>49</v>
      </c>
      <c r="Y579" s="28">
        <f>X579/X580*100</f>
        <v>700</v>
      </c>
    </row>
    <row r="580" spans="1:26" ht="12" customHeight="1">
      <c r="A580" s="57"/>
      <c r="B580" s="69"/>
      <c r="C580" s="59"/>
      <c r="D580" s="60"/>
      <c r="E580" s="26" t="s">
        <v>3</v>
      </c>
      <c r="F580" s="150" t="s">
        <v>2</v>
      </c>
      <c r="G580" s="150"/>
      <c r="H580" s="150" t="s">
        <v>2</v>
      </c>
      <c r="I580" s="150"/>
      <c r="J580" s="150" t="s">
        <v>2</v>
      </c>
      <c r="K580" s="150"/>
      <c r="L580" s="150">
        <v>2</v>
      </c>
      <c r="M580" s="150"/>
      <c r="N580" s="150" t="s">
        <v>2</v>
      </c>
      <c r="O580" s="150"/>
      <c r="P580" s="150" t="s">
        <v>2</v>
      </c>
      <c r="Q580" s="150"/>
      <c r="R580" s="150">
        <v>5</v>
      </c>
      <c r="S580" s="150"/>
      <c r="T580" s="150" t="s">
        <v>2</v>
      </c>
      <c r="U580" s="150"/>
      <c r="V580" s="150">
        <v>7</v>
      </c>
      <c r="W580" s="150"/>
      <c r="X580" s="29">
        <v>7</v>
      </c>
      <c r="Y580" s="30" t="s">
        <v>2</v>
      </c>
    </row>
    <row r="581" spans="1:26" ht="12" customHeight="1">
      <c r="A581" s="57"/>
      <c r="B581" s="69"/>
      <c r="C581" s="59"/>
      <c r="D581" s="60"/>
      <c r="E581" s="26" t="s">
        <v>1</v>
      </c>
      <c r="F581" s="157">
        <v>0</v>
      </c>
      <c r="G581" s="177"/>
      <c r="H581" s="177"/>
      <c r="I581" s="177"/>
      <c r="J581" s="177"/>
      <c r="K581" s="177"/>
      <c r="L581" s="177"/>
      <c r="M581" s="177"/>
      <c r="N581" s="177"/>
      <c r="O581" s="177"/>
      <c r="P581" s="177"/>
      <c r="Q581" s="177"/>
      <c r="R581" s="177"/>
      <c r="S581" s="177"/>
      <c r="T581" s="177"/>
      <c r="U581" s="177"/>
      <c r="V581" s="177"/>
      <c r="W581" s="177"/>
      <c r="X581" s="177"/>
      <c r="Y581" s="178"/>
    </row>
    <row r="582" spans="1:26" ht="12" customHeight="1">
      <c r="A582" s="57"/>
      <c r="B582" s="69"/>
      <c r="C582" s="59"/>
      <c r="D582" s="60"/>
      <c r="E582" s="26" t="s">
        <v>0</v>
      </c>
      <c r="F582" s="150">
        <f>F634</f>
        <v>0</v>
      </c>
      <c r="G582" s="150"/>
      <c r="H582" s="150">
        <f>H634</f>
        <v>0</v>
      </c>
      <c r="I582" s="150"/>
      <c r="J582" s="150">
        <f>J634</f>
        <v>1</v>
      </c>
      <c r="K582" s="150"/>
      <c r="L582" s="150">
        <f>L634</f>
        <v>6</v>
      </c>
      <c r="M582" s="150"/>
      <c r="N582" s="150">
        <f>N634</f>
        <v>15</v>
      </c>
      <c r="O582" s="150"/>
      <c r="P582" s="150">
        <f>P634</f>
        <v>19</v>
      </c>
      <c r="Q582" s="150"/>
      <c r="R582" s="150">
        <f>R634</f>
        <v>27</v>
      </c>
      <c r="S582" s="150"/>
      <c r="T582" s="150">
        <f>T634</f>
        <v>35</v>
      </c>
      <c r="U582" s="150"/>
      <c r="V582" s="150">
        <f>V634</f>
        <v>50</v>
      </c>
      <c r="W582" s="150"/>
      <c r="X582" s="29">
        <f>V582</f>
        <v>50</v>
      </c>
      <c r="Y582" s="28">
        <f>X582/X580*100</f>
        <v>714.28571428571433</v>
      </c>
    </row>
    <row r="583" spans="1:26" ht="12" customHeight="1">
      <c r="A583" s="57">
        <v>97</v>
      </c>
      <c r="B583" s="58" t="s">
        <v>2</v>
      </c>
      <c r="C583" s="59" t="s">
        <v>248</v>
      </c>
      <c r="D583" s="60" t="s">
        <v>5</v>
      </c>
      <c r="E583" s="26" t="s">
        <v>4</v>
      </c>
      <c r="F583" s="157">
        <f>F646</f>
        <v>0</v>
      </c>
      <c r="G583" s="158"/>
      <c r="H583" s="157">
        <f>H646</f>
        <v>0</v>
      </c>
      <c r="I583" s="158"/>
      <c r="J583" s="157">
        <f>J646</f>
        <v>0</v>
      </c>
      <c r="K583" s="158"/>
      <c r="L583" s="157">
        <f>L646</f>
        <v>0</v>
      </c>
      <c r="M583" s="158"/>
      <c r="N583" s="157">
        <f>N646</f>
        <v>0</v>
      </c>
      <c r="O583" s="158"/>
      <c r="P583" s="157">
        <f>P646</f>
        <v>1</v>
      </c>
      <c r="Q583" s="158"/>
      <c r="R583" s="157">
        <f>R646</f>
        <v>3</v>
      </c>
      <c r="S583" s="158"/>
      <c r="T583" s="157">
        <f>T646</f>
        <v>14</v>
      </c>
      <c r="U583" s="158"/>
      <c r="V583" s="157">
        <f>V646</f>
        <v>32</v>
      </c>
      <c r="W583" s="158"/>
      <c r="X583" s="31">
        <f>X646</f>
        <v>32</v>
      </c>
      <c r="Y583" s="28">
        <f>X583/X584*100</f>
        <v>400</v>
      </c>
      <c r="Z583" s="45"/>
    </row>
    <row r="584" spans="1:26" ht="12" customHeight="1">
      <c r="A584" s="57"/>
      <c r="B584" s="58"/>
      <c r="C584" s="59"/>
      <c r="D584" s="60"/>
      <c r="E584" s="26" t="s">
        <v>3</v>
      </c>
      <c r="F584" s="150" t="s">
        <v>2</v>
      </c>
      <c r="G584" s="150"/>
      <c r="H584" s="150" t="s">
        <v>2</v>
      </c>
      <c r="I584" s="150"/>
      <c r="J584" s="150" t="s">
        <v>2</v>
      </c>
      <c r="K584" s="150"/>
      <c r="L584" s="150">
        <v>2</v>
      </c>
      <c r="M584" s="150"/>
      <c r="N584" s="150" t="s">
        <v>2</v>
      </c>
      <c r="O584" s="150"/>
      <c r="P584" s="150" t="s">
        <v>2</v>
      </c>
      <c r="Q584" s="150"/>
      <c r="R584" s="150">
        <v>6</v>
      </c>
      <c r="S584" s="150"/>
      <c r="T584" s="150" t="s">
        <v>2</v>
      </c>
      <c r="U584" s="150"/>
      <c r="V584" s="150">
        <v>8</v>
      </c>
      <c r="W584" s="150"/>
      <c r="X584" s="29">
        <v>8</v>
      </c>
      <c r="Y584" s="30" t="s">
        <v>2</v>
      </c>
    </row>
    <row r="585" spans="1:26" ht="12" customHeight="1">
      <c r="A585" s="57"/>
      <c r="B585" s="58"/>
      <c r="C585" s="59"/>
      <c r="D585" s="60"/>
      <c r="E585" s="26" t="s">
        <v>1</v>
      </c>
      <c r="F585" s="157">
        <v>0</v>
      </c>
      <c r="G585" s="177"/>
      <c r="H585" s="177"/>
      <c r="I585" s="177"/>
      <c r="J585" s="177"/>
      <c r="K585" s="177"/>
      <c r="L585" s="177"/>
      <c r="M585" s="177"/>
      <c r="N585" s="177"/>
      <c r="O585" s="177"/>
      <c r="P585" s="177"/>
      <c r="Q585" s="177"/>
      <c r="R585" s="177"/>
      <c r="S585" s="177"/>
      <c r="T585" s="177"/>
      <c r="U585" s="177"/>
      <c r="V585" s="177"/>
      <c r="W585" s="177"/>
      <c r="X585" s="177"/>
      <c r="Y585" s="178"/>
    </row>
    <row r="586" spans="1:26" ht="12" customHeight="1">
      <c r="A586" s="57"/>
      <c r="B586" s="58"/>
      <c r="C586" s="59"/>
      <c r="D586" s="60"/>
      <c r="E586" s="26" t="s">
        <v>0</v>
      </c>
      <c r="F586" s="150">
        <f>F649</f>
        <v>0</v>
      </c>
      <c r="G586" s="150"/>
      <c r="H586" s="150">
        <f>H649</f>
        <v>0</v>
      </c>
      <c r="I586" s="150"/>
      <c r="J586" s="150">
        <f>J649</f>
        <v>1</v>
      </c>
      <c r="K586" s="150"/>
      <c r="L586" s="150">
        <f>L649</f>
        <v>1</v>
      </c>
      <c r="M586" s="150"/>
      <c r="N586" s="150">
        <f>N649</f>
        <v>1</v>
      </c>
      <c r="O586" s="150"/>
      <c r="P586" s="150">
        <f>P649</f>
        <v>4</v>
      </c>
      <c r="Q586" s="150"/>
      <c r="R586" s="150">
        <f>R649</f>
        <v>15</v>
      </c>
      <c r="S586" s="150"/>
      <c r="T586" s="150">
        <f>T649</f>
        <v>27</v>
      </c>
      <c r="U586" s="150"/>
      <c r="V586" s="150">
        <f>V649</f>
        <v>32</v>
      </c>
      <c r="W586" s="150"/>
      <c r="X586" s="29">
        <f>V586</f>
        <v>32</v>
      </c>
      <c r="Y586" s="28">
        <f>X586/X584*100</f>
        <v>400</v>
      </c>
    </row>
    <row r="587" spans="1:26" ht="12" customHeight="1">
      <c r="A587" s="54" t="s">
        <v>7</v>
      </c>
      <c r="B587" s="55"/>
      <c r="C587" s="55"/>
      <c r="D587" s="55"/>
      <c r="E587" s="55"/>
      <c r="F587" s="55"/>
      <c r="G587" s="55"/>
      <c r="H587" s="55"/>
      <c r="I587" s="55"/>
      <c r="J587" s="55"/>
      <c r="K587" s="55"/>
      <c r="L587" s="55"/>
      <c r="M587" s="55"/>
      <c r="N587" s="55"/>
      <c r="O587" s="55"/>
      <c r="P587" s="55"/>
      <c r="Q587" s="55"/>
      <c r="R587" s="55"/>
      <c r="S587" s="55"/>
      <c r="T587" s="55"/>
      <c r="U587" s="55"/>
      <c r="V587" s="55"/>
      <c r="W587" s="55"/>
      <c r="X587" s="55"/>
      <c r="Y587" s="56"/>
    </row>
    <row r="588" spans="1:26" ht="12" customHeight="1">
      <c r="A588" s="57">
        <v>98</v>
      </c>
      <c r="B588" s="69" t="s">
        <v>14</v>
      </c>
      <c r="C588" s="59" t="s">
        <v>151</v>
      </c>
      <c r="D588" s="60" t="s">
        <v>5</v>
      </c>
      <c r="E588" s="26" t="s">
        <v>4</v>
      </c>
      <c r="F588" s="152">
        <f>F621+F640</f>
        <v>0</v>
      </c>
      <c r="G588" s="155"/>
      <c r="H588" s="152">
        <f>H621+H640</f>
        <v>0</v>
      </c>
      <c r="I588" s="155"/>
      <c r="J588" s="152">
        <f>J621+J640</f>
        <v>0</v>
      </c>
      <c r="K588" s="155"/>
      <c r="L588" s="152">
        <f>L621+L640</f>
        <v>9</v>
      </c>
      <c r="M588" s="155"/>
      <c r="N588" s="152">
        <f>N621+N640</f>
        <v>18</v>
      </c>
      <c r="O588" s="155"/>
      <c r="P588" s="180">
        <f>P621+P640</f>
        <v>26</v>
      </c>
      <c r="Q588" s="181"/>
      <c r="R588" s="180">
        <f>R621+R640</f>
        <v>32.5</v>
      </c>
      <c r="S588" s="181"/>
      <c r="T588" s="180">
        <f>T621+T640</f>
        <v>50.5</v>
      </c>
      <c r="U588" s="181"/>
      <c r="V588" s="180">
        <f>V621+V640</f>
        <v>119.83</v>
      </c>
      <c r="W588" s="181"/>
      <c r="X588" s="46">
        <f>X621+X640</f>
        <v>119.83</v>
      </c>
      <c r="Y588" s="28">
        <f>X588/X589*100</f>
        <v>315.34210526315792</v>
      </c>
      <c r="Z588" s="36"/>
    </row>
    <row r="589" spans="1:26" ht="12" customHeight="1">
      <c r="A589" s="57"/>
      <c r="B589" s="69"/>
      <c r="C589" s="59"/>
      <c r="D589" s="60"/>
      <c r="E589" s="26" t="s">
        <v>3</v>
      </c>
      <c r="F589" s="151" t="s">
        <v>2</v>
      </c>
      <c r="G589" s="151"/>
      <c r="H589" s="151" t="s">
        <v>2</v>
      </c>
      <c r="I589" s="151"/>
      <c r="J589" s="151" t="s">
        <v>2</v>
      </c>
      <c r="K589" s="151"/>
      <c r="L589" s="151">
        <v>12</v>
      </c>
      <c r="M589" s="151"/>
      <c r="N589" s="150" t="s">
        <v>2</v>
      </c>
      <c r="O589" s="150"/>
      <c r="P589" s="150" t="s">
        <v>2</v>
      </c>
      <c r="Q589" s="150"/>
      <c r="R589" s="151">
        <v>24</v>
      </c>
      <c r="S589" s="151"/>
      <c r="T589" s="151" t="s">
        <v>2</v>
      </c>
      <c r="U589" s="151"/>
      <c r="V589" s="151">
        <v>38</v>
      </c>
      <c r="W589" s="151"/>
      <c r="X589" s="29">
        <v>38</v>
      </c>
      <c r="Y589" s="30" t="s">
        <v>2</v>
      </c>
    </row>
    <row r="590" spans="1:26" ht="12" customHeight="1">
      <c r="A590" s="57"/>
      <c r="B590" s="69"/>
      <c r="C590" s="59"/>
      <c r="D590" s="60"/>
      <c r="E590" s="26" t="s">
        <v>1</v>
      </c>
      <c r="F590" s="152">
        <v>0</v>
      </c>
      <c r="G590" s="153"/>
      <c r="H590" s="153"/>
      <c r="I590" s="153"/>
      <c r="J590" s="153"/>
      <c r="K590" s="153"/>
      <c r="L590" s="153"/>
      <c r="M590" s="153"/>
      <c r="N590" s="153"/>
      <c r="O590" s="153"/>
      <c r="P590" s="153"/>
      <c r="Q590" s="153"/>
      <c r="R590" s="153"/>
      <c r="S590" s="153"/>
      <c r="T590" s="153"/>
      <c r="U590" s="153"/>
      <c r="V590" s="153"/>
      <c r="W590" s="153"/>
      <c r="X590" s="153"/>
      <c r="Y590" s="154"/>
    </row>
    <row r="591" spans="1:26" ht="12" customHeight="1">
      <c r="A591" s="57"/>
      <c r="B591" s="69"/>
      <c r="C591" s="59"/>
      <c r="D591" s="60"/>
      <c r="E591" s="26" t="s">
        <v>0</v>
      </c>
      <c r="F591" s="150">
        <f>F624+F643</f>
        <v>0</v>
      </c>
      <c r="G591" s="150"/>
      <c r="H591" s="150">
        <f>H624+H643</f>
        <v>0</v>
      </c>
      <c r="I591" s="150"/>
      <c r="J591" s="150">
        <f>J624+J643</f>
        <v>9</v>
      </c>
      <c r="K591" s="150"/>
      <c r="L591" s="150">
        <f>L624+L643</f>
        <v>23</v>
      </c>
      <c r="M591" s="150"/>
      <c r="N591" s="150">
        <f>N624+N643</f>
        <v>34</v>
      </c>
      <c r="O591" s="150"/>
      <c r="P591" s="179">
        <f>P624+P643</f>
        <v>55.5</v>
      </c>
      <c r="Q591" s="179"/>
      <c r="R591" s="179">
        <f>R624+R643</f>
        <v>61.5</v>
      </c>
      <c r="S591" s="179"/>
      <c r="T591" s="179">
        <f>T624+T643</f>
        <v>69.83</v>
      </c>
      <c r="U591" s="179"/>
      <c r="V591" s="179">
        <f>V624+V643</f>
        <v>119.83</v>
      </c>
      <c r="W591" s="179"/>
      <c r="X591" s="33">
        <f>V591</f>
        <v>119.83</v>
      </c>
      <c r="Y591" s="28">
        <f>X591/X589*100</f>
        <v>315.34210526315792</v>
      </c>
    </row>
    <row r="592" spans="1:26" ht="12" customHeight="1">
      <c r="A592" s="57">
        <v>99</v>
      </c>
      <c r="B592" s="69" t="s">
        <v>2</v>
      </c>
      <c r="C592" s="59" t="s">
        <v>249</v>
      </c>
      <c r="D592" s="60" t="s">
        <v>93</v>
      </c>
      <c r="E592" s="26" t="s">
        <v>4</v>
      </c>
      <c r="F592" s="157">
        <f>F617</f>
        <v>0</v>
      </c>
      <c r="G592" s="158"/>
      <c r="H592" s="157">
        <f>H617</f>
        <v>0</v>
      </c>
      <c r="I592" s="158"/>
      <c r="J592" s="157">
        <f>J617</f>
        <v>0</v>
      </c>
      <c r="K592" s="158"/>
      <c r="L592" s="157">
        <f>L617</f>
        <v>0</v>
      </c>
      <c r="M592" s="158"/>
      <c r="N592" s="157">
        <f>N617</f>
        <v>0</v>
      </c>
      <c r="O592" s="158"/>
      <c r="P592" s="157">
        <f>P617</f>
        <v>0</v>
      </c>
      <c r="Q592" s="158"/>
      <c r="R592" s="157">
        <f>R617</f>
        <v>412062</v>
      </c>
      <c r="S592" s="158"/>
      <c r="T592" s="157">
        <f>T617</f>
        <v>412062</v>
      </c>
      <c r="U592" s="158"/>
      <c r="V592" s="157">
        <f>V617</f>
        <v>513568</v>
      </c>
      <c r="W592" s="158"/>
      <c r="X592" s="31">
        <f>X617</f>
        <v>513568</v>
      </c>
      <c r="Y592" s="28">
        <f>X592/X593*100</f>
        <v>285.31555555555553</v>
      </c>
    </row>
    <row r="593" spans="1:26" ht="12" customHeight="1">
      <c r="A593" s="57"/>
      <c r="B593" s="69"/>
      <c r="C593" s="59"/>
      <c r="D593" s="60"/>
      <c r="E593" s="26" t="s">
        <v>3</v>
      </c>
      <c r="F593" s="150" t="s">
        <v>2</v>
      </c>
      <c r="G593" s="150"/>
      <c r="H593" s="150" t="s">
        <v>2</v>
      </c>
      <c r="I593" s="150"/>
      <c r="J593" s="150" t="s">
        <v>2</v>
      </c>
      <c r="K593" s="150"/>
      <c r="L593" s="150">
        <v>36000</v>
      </c>
      <c r="M593" s="150"/>
      <c r="N593" s="150" t="s">
        <v>2</v>
      </c>
      <c r="O593" s="150"/>
      <c r="P593" s="150" t="s">
        <v>2</v>
      </c>
      <c r="Q593" s="150"/>
      <c r="R593" s="150">
        <v>108000</v>
      </c>
      <c r="S593" s="150"/>
      <c r="T593" s="150" t="s">
        <v>2</v>
      </c>
      <c r="U593" s="150"/>
      <c r="V593" s="150">
        <v>180000</v>
      </c>
      <c r="W593" s="150"/>
      <c r="X593" s="29">
        <v>180000</v>
      </c>
      <c r="Y593" s="30" t="s">
        <v>2</v>
      </c>
    </row>
    <row r="594" spans="1:26" ht="12" customHeight="1">
      <c r="A594" s="57"/>
      <c r="B594" s="69"/>
      <c r="C594" s="59"/>
      <c r="D594" s="60"/>
      <c r="E594" s="26" t="s">
        <v>1</v>
      </c>
      <c r="F594" s="157">
        <v>0</v>
      </c>
      <c r="G594" s="177"/>
      <c r="H594" s="177"/>
      <c r="I594" s="177"/>
      <c r="J594" s="177"/>
      <c r="K594" s="177"/>
      <c r="L594" s="177"/>
      <c r="M594" s="177"/>
      <c r="N594" s="177"/>
      <c r="O594" s="177"/>
      <c r="P594" s="177"/>
      <c r="Q594" s="177"/>
      <c r="R594" s="177"/>
      <c r="S594" s="177"/>
      <c r="T594" s="177"/>
      <c r="U594" s="177"/>
      <c r="V594" s="177"/>
      <c r="W594" s="177"/>
      <c r="X594" s="177"/>
      <c r="Y594" s="178"/>
    </row>
    <row r="595" spans="1:26" ht="12" customHeight="1">
      <c r="A595" s="57"/>
      <c r="B595" s="69"/>
      <c r="C595" s="59"/>
      <c r="D595" s="60"/>
      <c r="E595" s="26" t="s">
        <v>0</v>
      </c>
      <c r="F595" s="150">
        <f>F620</f>
        <v>0</v>
      </c>
      <c r="G595" s="150"/>
      <c r="H595" s="150">
        <f>H620</f>
        <v>0</v>
      </c>
      <c r="I595" s="150"/>
      <c r="J595" s="150">
        <f>J620</f>
        <v>0</v>
      </c>
      <c r="K595" s="150"/>
      <c r="L595" s="150">
        <f>L620</f>
        <v>0</v>
      </c>
      <c r="M595" s="150"/>
      <c r="N595" s="150">
        <f>N620</f>
        <v>119683</v>
      </c>
      <c r="O595" s="150"/>
      <c r="P595" s="150">
        <f>P620</f>
        <v>358633</v>
      </c>
      <c r="Q595" s="150"/>
      <c r="R595" s="150">
        <f>R620</f>
        <v>358633</v>
      </c>
      <c r="S595" s="150"/>
      <c r="T595" s="150">
        <f>T620</f>
        <v>358633</v>
      </c>
      <c r="U595" s="150"/>
      <c r="V595" s="150">
        <f>V620</f>
        <v>438005</v>
      </c>
      <c r="W595" s="150"/>
      <c r="X595" s="29">
        <f>V595</f>
        <v>438005</v>
      </c>
      <c r="Y595" s="28">
        <f>X595/X593*100</f>
        <v>243.33611111111111</v>
      </c>
    </row>
    <row r="596" spans="1:26" ht="12" customHeight="1">
      <c r="A596" s="57">
        <v>100</v>
      </c>
      <c r="B596" s="69" t="s">
        <v>2</v>
      </c>
      <c r="C596" s="59" t="s">
        <v>250</v>
      </c>
      <c r="D596" s="60" t="s">
        <v>93</v>
      </c>
      <c r="E596" s="26" t="s">
        <v>4</v>
      </c>
      <c r="F596" s="157">
        <f>F636</f>
        <v>0</v>
      </c>
      <c r="G596" s="158"/>
      <c r="H596" s="157">
        <f>H636</f>
        <v>0</v>
      </c>
      <c r="I596" s="158"/>
      <c r="J596" s="157">
        <f>J636</f>
        <v>0</v>
      </c>
      <c r="K596" s="158"/>
      <c r="L596" s="157">
        <f>L636</f>
        <v>21500</v>
      </c>
      <c r="M596" s="158"/>
      <c r="N596" s="157">
        <f>N636</f>
        <v>131343</v>
      </c>
      <c r="O596" s="158"/>
      <c r="P596" s="157">
        <f>P636</f>
        <v>233707</v>
      </c>
      <c r="Q596" s="158"/>
      <c r="R596" s="157">
        <f>R636</f>
        <v>798777</v>
      </c>
      <c r="S596" s="158"/>
      <c r="T596" s="157">
        <f>T636</f>
        <v>878649</v>
      </c>
      <c r="U596" s="158"/>
      <c r="V596" s="157">
        <f>V636</f>
        <v>1310088</v>
      </c>
      <c r="W596" s="158"/>
      <c r="X596" s="31">
        <f>X636</f>
        <v>1310088</v>
      </c>
      <c r="Y596" s="28">
        <f>X596/X597*100</f>
        <v>242.60888888888888</v>
      </c>
    </row>
    <row r="597" spans="1:26" ht="12" customHeight="1">
      <c r="A597" s="57"/>
      <c r="B597" s="69"/>
      <c r="C597" s="59"/>
      <c r="D597" s="60"/>
      <c r="E597" s="26" t="s">
        <v>3</v>
      </c>
      <c r="F597" s="150" t="s">
        <v>2</v>
      </c>
      <c r="G597" s="150"/>
      <c r="H597" s="150" t="s">
        <v>2</v>
      </c>
      <c r="I597" s="150"/>
      <c r="J597" s="150" t="s">
        <v>2</v>
      </c>
      <c r="K597" s="150"/>
      <c r="L597" s="150">
        <v>10000</v>
      </c>
      <c r="M597" s="150"/>
      <c r="N597" s="150" t="s">
        <v>2</v>
      </c>
      <c r="O597" s="150"/>
      <c r="P597" s="150" t="s">
        <v>2</v>
      </c>
      <c r="Q597" s="150"/>
      <c r="R597" s="150">
        <v>300000</v>
      </c>
      <c r="S597" s="150"/>
      <c r="T597" s="150" t="s">
        <v>2</v>
      </c>
      <c r="U597" s="150"/>
      <c r="V597" s="150">
        <v>540000</v>
      </c>
      <c r="W597" s="150"/>
      <c r="X597" s="29">
        <f>V597</f>
        <v>540000</v>
      </c>
      <c r="Y597" s="30" t="s">
        <v>2</v>
      </c>
    </row>
    <row r="598" spans="1:26" ht="12" customHeight="1">
      <c r="A598" s="57"/>
      <c r="B598" s="69"/>
      <c r="C598" s="59"/>
      <c r="D598" s="60"/>
      <c r="E598" s="26" t="s">
        <v>1</v>
      </c>
      <c r="F598" s="157">
        <v>0</v>
      </c>
      <c r="G598" s="177"/>
      <c r="H598" s="177"/>
      <c r="I598" s="177"/>
      <c r="J598" s="177"/>
      <c r="K598" s="177"/>
      <c r="L598" s="177"/>
      <c r="M598" s="177"/>
      <c r="N598" s="177"/>
      <c r="O598" s="177"/>
      <c r="P598" s="177"/>
      <c r="Q598" s="177"/>
      <c r="R598" s="177"/>
      <c r="S598" s="177"/>
      <c r="T598" s="177"/>
      <c r="U598" s="177"/>
      <c r="V598" s="177"/>
      <c r="W598" s="177"/>
      <c r="X598" s="177"/>
      <c r="Y598" s="178"/>
    </row>
    <row r="599" spans="1:26" ht="12" customHeight="1">
      <c r="A599" s="57"/>
      <c r="B599" s="69"/>
      <c r="C599" s="59"/>
      <c r="D599" s="60"/>
      <c r="E599" s="26" t="s">
        <v>0</v>
      </c>
      <c r="F599" s="150">
        <f>F639</f>
        <v>0</v>
      </c>
      <c r="G599" s="150"/>
      <c r="H599" s="150">
        <f>H639</f>
        <v>0</v>
      </c>
      <c r="I599" s="150"/>
      <c r="J599" s="150">
        <f>J639</f>
        <v>21500</v>
      </c>
      <c r="K599" s="150"/>
      <c r="L599" s="150">
        <f>L639</f>
        <v>152843</v>
      </c>
      <c r="M599" s="150"/>
      <c r="N599" s="150">
        <f>N639</f>
        <v>250974</v>
      </c>
      <c r="O599" s="150"/>
      <c r="P599" s="150">
        <f>P639</f>
        <v>334639</v>
      </c>
      <c r="Q599" s="150"/>
      <c r="R599" s="150">
        <f>R639</f>
        <v>700198</v>
      </c>
      <c r="S599" s="150"/>
      <c r="T599" s="150">
        <f>T639</f>
        <v>745955</v>
      </c>
      <c r="U599" s="150"/>
      <c r="V599" s="150">
        <f>V639</f>
        <v>758858</v>
      </c>
      <c r="W599" s="150"/>
      <c r="X599" s="29">
        <f>X639</f>
        <v>758858</v>
      </c>
      <c r="Y599" s="28">
        <f>X599/X597*100</f>
        <v>140.52925925925925</v>
      </c>
    </row>
    <row r="600" spans="1:26" ht="12" customHeight="1">
      <c r="A600" s="142">
        <v>101</v>
      </c>
      <c r="B600" s="149" t="s">
        <v>152</v>
      </c>
      <c r="C600" s="144" t="s">
        <v>251</v>
      </c>
      <c r="D600" s="145" t="s">
        <v>153</v>
      </c>
      <c r="E600" s="26" t="s">
        <v>4</v>
      </c>
      <c r="F600" s="95">
        <f>F651</f>
        <v>0</v>
      </c>
      <c r="G600" s="96"/>
      <c r="H600" s="95">
        <f>H651</f>
        <v>0</v>
      </c>
      <c r="I600" s="96"/>
      <c r="J600" s="95">
        <f>J651</f>
        <v>0</v>
      </c>
      <c r="K600" s="96"/>
      <c r="L600" s="95">
        <f>L651</f>
        <v>0</v>
      </c>
      <c r="M600" s="96"/>
      <c r="N600" s="95">
        <f>N651</f>
        <v>0</v>
      </c>
      <c r="O600" s="96"/>
      <c r="P600" s="93">
        <f>P651</f>
        <v>0.33</v>
      </c>
      <c r="Q600" s="94"/>
      <c r="R600" s="93">
        <f>R651</f>
        <v>0.33</v>
      </c>
      <c r="S600" s="94"/>
      <c r="T600" s="93">
        <f>T651</f>
        <v>3.51</v>
      </c>
      <c r="U600" s="94"/>
      <c r="V600" s="93">
        <f>V651</f>
        <v>24.29</v>
      </c>
      <c r="W600" s="94"/>
      <c r="X600" s="32">
        <f>X651</f>
        <v>24.29</v>
      </c>
      <c r="Y600" s="28">
        <f>X600/X601*100</f>
        <v>1897.65625</v>
      </c>
      <c r="Z600" s="36"/>
    </row>
    <row r="601" spans="1:26" ht="12" customHeight="1">
      <c r="A601" s="142"/>
      <c r="B601" s="149"/>
      <c r="C601" s="144"/>
      <c r="D601" s="145"/>
      <c r="E601" s="26" t="s">
        <v>3</v>
      </c>
      <c r="F601" s="91" t="s">
        <v>2</v>
      </c>
      <c r="G601" s="91"/>
      <c r="H601" s="91" t="s">
        <v>2</v>
      </c>
      <c r="I601" s="91"/>
      <c r="J601" s="91" t="s">
        <v>2</v>
      </c>
      <c r="K601" s="91"/>
      <c r="L601" s="92">
        <v>0.32</v>
      </c>
      <c r="M601" s="92"/>
      <c r="N601" s="91" t="s">
        <v>2</v>
      </c>
      <c r="O601" s="91"/>
      <c r="P601" s="91" t="s">
        <v>2</v>
      </c>
      <c r="Q601" s="91"/>
      <c r="R601" s="92">
        <v>0.96</v>
      </c>
      <c r="S601" s="92"/>
      <c r="T601" s="91" t="s">
        <v>2</v>
      </c>
      <c r="U601" s="91"/>
      <c r="V601" s="92">
        <v>1.28</v>
      </c>
      <c r="W601" s="92"/>
      <c r="X601" s="33">
        <v>1.28</v>
      </c>
      <c r="Y601" s="30" t="s">
        <v>2</v>
      </c>
    </row>
    <row r="602" spans="1:26" ht="12" customHeight="1">
      <c r="A602" s="142"/>
      <c r="B602" s="149"/>
      <c r="C602" s="144"/>
      <c r="D602" s="145"/>
      <c r="E602" s="26" t="s">
        <v>1</v>
      </c>
      <c r="F602" s="95">
        <v>0</v>
      </c>
      <c r="G602" s="97"/>
      <c r="H602" s="97"/>
      <c r="I602" s="97"/>
      <c r="J602" s="97"/>
      <c r="K602" s="97"/>
      <c r="L602" s="97"/>
      <c r="M602" s="97"/>
      <c r="N602" s="97"/>
      <c r="O602" s="97"/>
      <c r="P602" s="97"/>
      <c r="Q602" s="97"/>
      <c r="R602" s="97"/>
      <c r="S602" s="97"/>
      <c r="T602" s="97"/>
      <c r="U602" s="97"/>
      <c r="V602" s="97"/>
      <c r="W602" s="97"/>
      <c r="X602" s="97"/>
      <c r="Y602" s="98"/>
    </row>
    <row r="603" spans="1:26" ht="12" customHeight="1">
      <c r="A603" s="142"/>
      <c r="B603" s="149"/>
      <c r="C603" s="144"/>
      <c r="D603" s="145"/>
      <c r="E603" s="26" t="s">
        <v>0</v>
      </c>
      <c r="F603" s="91">
        <f>F654</f>
        <v>0</v>
      </c>
      <c r="G603" s="91"/>
      <c r="H603" s="91">
        <f>H654</f>
        <v>0</v>
      </c>
      <c r="I603" s="91"/>
      <c r="J603" s="91">
        <f>J654</f>
        <v>0.33</v>
      </c>
      <c r="K603" s="91"/>
      <c r="L603" s="91">
        <f>L654</f>
        <v>0.33</v>
      </c>
      <c r="M603" s="91"/>
      <c r="N603" s="91">
        <f>N654</f>
        <v>0.33</v>
      </c>
      <c r="O603" s="91"/>
      <c r="P603" s="92">
        <f>P654</f>
        <v>0.33</v>
      </c>
      <c r="Q603" s="92"/>
      <c r="R603" s="92">
        <f>R654</f>
        <v>3.51</v>
      </c>
      <c r="S603" s="92"/>
      <c r="T603" s="92">
        <f>T654</f>
        <v>14.28</v>
      </c>
      <c r="U603" s="92"/>
      <c r="V603" s="92">
        <f>V654</f>
        <v>16.98</v>
      </c>
      <c r="W603" s="92"/>
      <c r="X603" s="33">
        <f>V603</f>
        <v>16.98</v>
      </c>
      <c r="Y603" s="28">
        <f>X603/X601*100</f>
        <v>1326.5625</v>
      </c>
    </row>
    <row r="604" spans="1:26" ht="12" customHeight="1">
      <c r="A604" s="70" t="s">
        <v>154</v>
      </c>
      <c r="B604" s="71"/>
      <c r="C604" s="71"/>
      <c r="D604" s="71"/>
      <c r="E604" s="71"/>
      <c r="F604" s="71"/>
      <c r="G604" s="71"/>
      <c r="H604" s="71"/>
      <c r="I604" s="71"/>
      <c r="J604" s="71"/>
      <c r="K604" s="71"/>
      <c r="L604" s="71"/>
      <c r="M604" s="71"/>
      <c r="N604" s="71"/>
      <c r="O604" s="71"/>
      <c r="P604" s="71"/>
      <c r="Q604" s="71"/>
      <c r="R604" s="71"/>
      <c r="S604" s="71"/>
      <c r="T604" s="71"/>
      <c r="U604" s="71"/>
      <c r="V604" s="71"/>
      <c r="W604" s="71"/>
      <c r="X604" s="71"/>
      <c r="Y604" s="72"/>
    </row>
    <row r="605" spans="1:26" ht="12" customHeight="1">
      <c r="A605" s="70" t="s">
        <v>155</v>
      </c>
      <c r="B605" s="71"/>
      <c r="C605" s="71"/>
      <c r="D605" s="71"/>
      <c r="E605" s="71"/>
      <c r="F605" s="71"/>
      <c r="G605" s="71"/>
      <c r="H605" s="71"/>
      <c r="I605" s="71"/>
      <c r="J605" s="71"/>
      <c r="K605" s="71"/>
      <c r="L605" s="71"/>
      <c r="M605" s="71"/>
      <c r="N605" s="71"/>
      <c r="O605" s="71"/>
      <c r="P605" s="71"/>
      <c r="Q605" s="71"/>
      <c r="R605" s="71"/>
      <c r="S605" s="71"/>
      <c r="T605" s="71"/>
      <c r="U605" s="71"/>
      <c r="V605" s="71"/>
      <c r="W605" s="71"/>
      <c r="X605" s="71"/>
      <c r="Y605" s="72"/>
    </row>
    <row r="606" spans="1:26" ht="12" customHeight="1">
      <c r="A606" s="70" t="s">
        <v>156</v>
      </c>
      <c r="B606" s="71"/>
      <c r="C606" s="71"/>
      <c r="D606" s="71"/>
      <c r="E606" s="71"/>
      <c r="F606" s="71"/>
      <c r="G606" s="71"/>
      <c r="H606" s="71"/>
      <c r="I606" s="71"/>
      <c r="J606" s="71"/>
      <c r="K606" s="71"/>
      <c r="L606" s="71"/>
      <c r="M606" s="71"/>
      <c r="N606" s="71"/>
      <c r="O606" s="71"/>
      <c r="P606" s="71"/>
      <c r="Q606" s="71"/>
      <c r="R606" s="71"/>
      <c r="S606" s="71"/>
      <c r="T606" s="71"/>
      <c r="U606" s="71"/>
      <c r="V606" s="71"/>
      <c r="W606" s="71"/>
      <c r="X606" s="71"/>
      <c r="Y606" s="72"/>
    </row>
    <row r="607" spans="1:26" ht="12" customHeight="1">
      <c r="A607" s="73" t="s">
        <v>11</v>
      </c>
      <c r="B607" s="74"/>
      <c r="C607" s="74"/>
      <c r="D607" s="74"/>
      <c r="E607" s="74"/>
      <c r="F607" s="74"/>
      <c r="G607" s="74"/>
      <c r="H607" s="74"/>
      <c r="I607" s="74"/>
      <c r="J607" s="74"/>
      <c r="K607" s="74"/>
      <c r="L607" s="74"/>
      <c r="M607" s="74"/>
      <c r="N607" s="74"/>
      <c r="O607" s="74"/>
      <c r="P607" s="74"/>
      <c r="Q607" s="74"/>
      <c r="R607" s="74"/>
      <c r="S607" s="74"/>
      <c r="T607" s="74"/>
      <c r="U607" s="74"/>
      <c r="V607" s="74"/>
      <c r="W607" s="74"/>
      <c r="X607" s="74"/>
      <c r="Y607" s="75"/>
    </row>
    <row r="608" spans="1:26" ht="12" customHeight="1">
      <c r="A608" s="142">
        <v>102</v>
      </c>
      <c r="B608" s="143" t="s">
        <v>2</v>
      </c>
      <c r="C608" s="144" t="s">
        <v>252</v>
      </c>
      <c r="D608" s="145" t="s">
        <v>5</v>
      </c>
      <c r="E608" s="26" t="s">
        <v>4</v>
      </c>
      <c r="F608" s="110">
        <v>0</v>
      </c>
      <c r="G608" s="111"/>
      <c r="H608" s="110">
        <v>0</v>
      </c>
      <c r="I608" s="111"/>
      <c r="J608" s="110">
        <v>0</v>
      </c>
      <c r="K608" s="111"/>
      <c r="L608" s="110">
        <v>1</v>
      </c>
      <c r="M608" s="111"/>
      <c r="N608" s="110">
        <v>8</v>
      </c>
      <c r="O608" s="111"/>
      <c r="P608" s="95">
        <v>15</v>
      </c>
      <c r="Q608" s="111"/>
      <c r="R608" s="95">
        <v>21</v>
      </c>
      <c r="S608" s="111"/>
      <c r="T608" s="95">
        <v>24</v>
      </c>
      <c r="U608" s="111"/>
      <c r="V608" s="95">
        <v>56</v>
      </c>
      <c r="W608" s="111"/>
      <c r="X608" s="29">
        <f>V608</f>
        <v>56</v>
      </c>
      <c r="Y608" s="28">
        <f>X608/X609*100</f>
        <v>560</v>
      </c>
    </row>
    <row r="609" spans="1:26" ht="12" customHeight="1">
      <c r="A609" s="142"/>
      <c r="B609" s="143"/>
      <c r="C609" s="144"/>
      <c r="D609" s="145"/>
      <c r="E609" s="26" t="s">
        <v>3</v>
      </c>
      <c r="F609" s="109" t="s">
        <v>2</v>
      </c>
      <c r="G609" s="109"/>
      <c r="H609" s="109" t="s">
        <v>2</v>
      </c>
      <c r="I609" s="109"/>
      <c r="J609" s="109" t="s">
        <v>2</v>
      </c>
      <c r="K609" s="109"/>
      <c r="L609" s="109">
        <v>2</v>
      </c>
      <c r="M609" s="109"/>
      <c r="N609" s="91" t="s">
        <v>2</v>
      </c>
      <c r="O609" s="91"/>
      <c r="P609" s="91" t="s">
        <v>2</v>
      </c>
      <c r="Q609" s="91"/>
      <c r="R609" s="109">
        <v>6</v>
      </c>
      <c r="S609" s="109"/>
      <c r="T609" s="109" t="s">
        <v>2</v>
      </c>
      <c r="U609" s="109"/>
      <c r="V609" s="109">
        <v>10</v>
      </c>
      <c r="W609" s="109"/>
      <c r="X609" s="29">
        <f>V609</f>
        <v>10</v>
      </c>
      <c r="Y609" s="30" t="s">
        <v>2</v>
      </c>
    </row>
    <row r="610" spans="1:26" ht="12" customHeight="1">
      <c r="A610" s="142"/>
      <c r="B610" s="143"/>
      <c r="C610" s="144"/>
      <c r="D610" s="145"/>
      <c r="E610" s="26" t="s">
        <v>1</v>
      </c>
      <c r="F610" s="110">
        <v>0</v>
      </c>
      <c r="G610" s="112"/>
      <c r="H610" s="112"/>
      <c r="I610" s="112"/>
      <c r="J610" s="112"/>
      <c r="K610" s="112"/>
      <c r="L610" s="112"/>
      <c r="M610" s="112"/>
      <c r="N610" s="112"/>
      <c r="O610" s="112"/>
      <c r="P610" s="112"/>
      <c r="Q610" s="112"/>
      <c r="R610" s="112"/>
      <c r="S610" s="112"/>
      <c r="T610" s="112"/>
      <c r="U610" s="112"/>
      <c r="V610" s="112"/>
      <c r="W610" s="112"/>
      <c r="X610" s="112"/>
      <c r="Y610" s="113"/>
    </row>
    <row r="611" spans="1:26" ht="12" customHeight="1">
      <c r="A611" s="142"/>
      <c r="B611" s="143"/>
      <c r="C611" s="144"/>
      <c r="D611" s="145"/>
      <c r="E611" s="26" t="s">
        <v>0</v>
      </c>
      <c r="F611" s="91">
        <v>0</v>
      </c>
      <c r="G611" s="91"/>
      <c r="H611" s="91">
        <v>0</v>
      </c>
      <c r="I611" s="91"/>
      <c r="J611" s="91">
        <v>1</v>
      </c>
      <c r="K611" s="91"/>
      <c r="L611" s="91">
        <v>8</v>
      </c>
      <c r="M611" s="91"/>
      <c r="N611" s="91">
        <v>19</v>
      </c>
      <c r="O611" s="91"/>
      <c r="P611" s="91">
        <v>26</v>
      </c>
      <c r="Q611" s="91"/>
      <c r="R611" s="91">
        <v>32</v>
      </c>
      <c r="S611" s="91"/>
      <c r="T611" s="91">
        <v>39</v>
      </c>
      <c r="U611" s="91"/>
      <c r="V611" s="91">
        <v>56</v>
      </c>
      <c r="W611" s="91"/>
      <c r="X611" s="29">
        <f>V611</f>
        <v>56</v>
      </c>
      <c r="Y611" s="28">
        <f>X611/X609*100</f>
        <v>560</v>
      </c>
      <c r="Z611" s="47"/>
    </row>
    <row r="612" spans="1:26" ht="12" customHeight="1">
      <c r="A612" s="57">
        <v>103</v>
      </c>
      <c r="B612" s="141" t="s">
        <v>147</v>
      </c>
      <c r="C612" s="59" t="s">
        <v>253</v>
      </c>
      <c r="D612" s="60" t="s">
        <v>5</v>
      </c>
      <c r="E612" s="26" t="s">
        <v>4</v>
      </c>
      <c r="F612" s="87">
        <v>0</v>
      </c>
      <c r="G612" s="88"/>
      <c r="H612" s="87">
        <v>0</v>
      </c>
      <c r="I612" s="88"/>
      <c r="J612" s="87">
        <v>0</v>
      </c>
      <c r="K612" s="88"/>
      <c r="L612" s="87">
        <v>1</v>
      </c>
      <c r="M612" s="88"/>
      <c r="N612" s="87">
        <v>8</v>
      </c>
      <c r="O612" s="88"/>
      <c r="P612" s="87">
        <v>28</v>
      </c>
      <c r="Q612" s="88"/>
      <c r="R612" s="87">
        <v>37</v>
      </c>
      <c r="S612" s="88"/>
      <c r="T612" s="87">
        <v>47</v>
      </c>
      <c r="U612" s="88"/>
      <c r="V612" s="87">
        <v>102</v>
      </c>
      <c r="W612" s="88"/>
      <c r="X612" s="29">
        <f t="shared" ref="X612:X613" si="6">V612</f>
        <v>102</v>
      </c>
      <c r="Y612" s="28">
        <f>X612/X613*100</f>
        <v>1700</v>
      </c>
    </row>
    <row r="613" spans="1:26" ht="12" customHeight="1">
      <c r="A613" s="57"/>
      <c r="B613" s="141"/>
      <c r="C613" s="59"/>
      <c r="D613" s="60"/>
      <c r="E613" s="26" t="s">
        <v>3</v>
      </c>
      <c r="F613" s="52" t="s">
        <v>2</v>
      </c>
      <c r="G613" s="52"/>
      <c r="H613" s="52" t="s">
        <v>2</v>
      </c>
      <c r="I613" s="52"/>
      <c r="J613" s="52" t="s">
        <v>2</v>
      </c>
      <c r="K613" s="52"/>
      <c r="L613" s="52">
        <v>3</v>
      </c>
      <c r="M613" s="52"/>
      <c r="N613" s="52" t="s">
        <v>2</v>
      </c>
      <c r="O613" s="52"/>
      <c r="P613" s="52" t="s">
        <v>2</v>
      </c>
      <c r="Q613" s="52"/>
      <c r="R613" s="52">
        <v>4</v>
      </c>
      <c r="S613" s="52"/>
      <c r="T613" s="52" t="s">
        <v>2</v>
      </c>
      <c r="U613" s="52"/>
      <c r="V613" s="52">
        <v>6</v>
      </c>
      <c r="W613" s="52"/>
      <c r="X613" s="29">
        <f t="shared" si="6"/>
        <v>6</v>
      </c>
      <c r="Y613" s="30" t="s">
        <v>2</v>
      </c>
    </row>
    <row r="614" spans="1:26" ht="12" customHeight="1">
      <c r="A614" s="57"/>
      <c r="B614" s="141"/>
      <c r="C614" s="59"/>
      <c r="D614" s="60"/>
      <c r="E614" s="26" t="s">
        <v>1</v>
      </c>
      <c r="F614" s="87">
        <v>0</v>
      </c>
      <c r="G614" s="89"/>
      <c r="H614" s="89"/>
      <c r="I614" s="89"/>
      <c r="J614" s="89"/>
      <c r="K614" s="89"/>
      <c r="L614" s="89"/>
      <c r="M614" s="89"/>
      <c r="N614" s="89"/>
      <c r="O614" s="89"/>
      <c r="P614" s="89"/>
      <c r="Q614" s="89"/>
      <c r="R614" s="89"/>
      <c r="S614" s="89"/>
      <c r="T614" s="89"/>
      <c r="U614" s="89"/>
      <c r="V614" s="89"/>
      <c r="W614" s="89"/>
      <c r="X614" s="89"/>
      <c r="Y614" s="90"/>
    </row>
    <row r="615" spans="1:26" ht="12" customHeight="1">
      <c r="A615" s="57"/>
      <c r="B615" s="141"/>
      <c r="C615" s="59"/>
      <c r="D615" s="60"/>
      <c r="E615" s="26" t="s">
        <v>0</v>
      </c>
      <c r="F615" s="52">
        <v>0</v>
      </c>
      <c r="G615" s="52"/>
      <c r="H615" s="52">
        <v>0</v>
      </c>
      <c r="I615" s="52"/>
      <c r="J615" s="52">
        <v>1</v>
      </c>
      <c r="K615" s="52"/>
      <c r="L615" s="52">
        <v>10</v>
      </c>
      <c r="M615" s="52"/>
      <c r="N615" s="52">
        <v>37</v>
      </c>
      <c r="O615" s="52"/>
      <c r="P615" s="52">
        <v>51</v>
      </c>
      <c r="Q615" s="52"/>
      <c r="R615" s="52">
        <v>66</v>
      </c>
      <c r="S615" s="52"/>
      <c r="T615" s="52">
        <v>73</v>
      </c>
      <c r="U615" s="52"/>
      <c r="V615" s="52">
        <v>102</v>
      </c>
      <c r="W615" s="52"/>
      <c r="X615" s="29">
        <f>V615</f>
        <v>102</v>
      </c>
      <c r="Y615" s="28">
        <f>X615/X613*100</f>
        <v>1700</v>
      </c>
    </row>
    <row r="616" spans="1:26" ht="12" customHeight="1">
      <c r="A616" s="80" t="s">
        <v>7</v>
      </c>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2"/>
    </row>
    <row r="617" spans="1:26" ht="12" customHeight="1">
      <c r="A617" s="57">
        <v>104</v>
      </c>
      <c r="B617" s="69" t="s">
        <v>2</v>
      </c>
      <c r="C617" s="59" t="s">
        <v>254</v>
      </c>
      <c r="D617" s="60" t="s">
        <v>93</v>
      </c>
      <c r="E617" s="26" t="s">
        <v>4</v>
      </c>
      <c r="F617" s="65">
        <v>0</v>
      </c>
      <c r="G617" s="66"/>
      <c r="H617" s="65">
        <v>0</v>
      </c>
      <c r="I617" s="66"/>
      <c r="J617" s="65">
        <v>0</v>
      </c>
      <c r="K617" s="66"/>
      <c r="L617" s="65">
        <v>0</v>
      </c>
      <c r="M617" s="66"/>
      <c r="N617" s="65">
        <v>0</v>
      </c>
      <c r="O617" s="66"/>
      <c r="P617" s="87">
        <v>0</v>
      </c>
      <c r="Q617" s="66"/>
      <c r="R617" s="87">
        <v>412062</v>
      </c>
      <c r="S617" s="66"/>
      <c r="T617" s="87">
        <v>412062</v>
      </c>
      <c r="U617" s="66"/>
      <c r="V617" s="87">
        <v>513568</v>
      </c>
      <c r="W617" s="66"/>
      <c r="X617" s="29">
        <f>V617</f>
        <v>513568</v>
      </c>
      <c r="Y617" s="28">
        <f>X617/X618*100</f>
        <v>285.31555555555553</v>
      </c>
    </row>
    <row r="618" spans="1:26" ht="12" customHeight="1">
      <c r="A618" s="57"/>
      <c r="B618" s="69"/>
      <c r="C618" s="59"/>
      <c r="D618" s="60"/>
      <c r="E618" s="26" t="s">
        <v>3</v>
      </c>
      <c r="F618" s="53" t="s">
        <v>2</v>
      </c>
      <c r="G618" s="53"/>
      <c r="H618" s="53" t="s">
        <v>2</v>
      </c>
      <c r="I618" s="53"/>
      <c r="J618" s="53" t="s">
        <v>2</v>
      </c>
      <c r="K618" s="53"/>
      <c r="L618" s="53">
        <v>36000</v>
      </c>
      <c r="M618" s="53"/>
      <c r="N618" s="52" t="s">
        <v>2</v>
      </c>
      <c r="O618" s="52"/>
      <c r="P618" s="52" t="s">
        <v>2</v>
      </c>
      <c r="Q618" s="52"/>
      <c r="R618" s="53">
        <v>108000</v>
      </c>
      <c r="S618" s="53"/>
      <c r="T618" s="53" t="s">
        <v>2</v>
      </c>
      <c r="U618" s="53"/>
      <c r="V618" s="53">
        <v>180000</v>
      </c>
      <c r="W618" s="53"/>
      <c r="X618" s="29">
        <f>V618</f>
        <v>180000</v>
      </c>
      <c r="Y618" s="30" t="s">
        <v>2</v>
      </c>
    </row>
    <row r="619" spans="1:26" ht="12" customHeight="1">
      <c r="A619" s="57"/>
      <c r="B619" s="69"/>
      <c r="C619" s="59"/>
      <c r="D619" s="60"/>
      <c r="E619" s="26" t="s">
        <v>1</v>
      </c>
      <c r="F619" s="53">
        <v>0</v>
      </c>
      <c r="G619" s="53"/>
      <c r="H619" s="53"/>
      <c r="I619" s="53"/>
      <c r="J619" s="53"/>
      <c r="K619" s="53"/>
      <c r="L619" s="53"/>
      <c r="M619" s="53"/>
      <c r="N619" s="53"/>
      <c r="O619" s="53"/>
      <c r="P619" s="53"/>
      <c r="Q619" s="53"/>
      <c r="R619" s="53"/>
      <c r="S619" s="53"/>
      <c r="T619" s="53"/>
      <c r="U619" s="53"/>
      <c r="V619" s="53"/>
      <c r="W619" s="53"/>
      <c r="X619" s="53"/>
      <c r="Y619" s="176"/>
    </row>
    <row r="620" spans="1:26" ht="12" customHeight="1">
      <c r="A620" s="57"/>
      <c r="B620" s="69"/>
      <c r="C620" s="59"/>
      <c r="D620" s="60"/>
      <c r="E620" s="26" t="s">
        <v>0</v>
      </c>
      <c r="F620" s="52">
        <v>0</v>
      </c>
      <c r="G620" s="52"/>
      <c r="H620" s="52">
        <v>0</v>
      </c>
      <c r="I620" s="52"/>
      <c r="J620" s="52">
        <v>0</v>
      </c>
      <c r="K620" s="52"/>
      <c r="L620" s="52">
        <v>0</v>
      </c>
      <c r="M620" s="52"/>
      <c r="N620" s="52">
        <v>119683</v>
      </c>
      <c r="O620" s="52"/>
      <c r="P620" s="52">
        <v>358633</v>
      </c>
      <c r="Q620" s="52"/>
      <c r="R620" s="52">
        <v>358633</v>
      </c>
      <c r="S620" s="52"/>
      <c r="T620" s="52">
        <v>358633</v>
      </c>
      <c r="U620" s="52"/>
      <c r="V620" s="52">
        <v>438005</v>
      </c>
      <c r="W620" s="52"/>
      <c r="X620" s="29">
        <f>V620</f>
        <v>438005</v>
      </c>
      <c r="Y620" s="28">
        <f>X620/X618*100</f>
        <v>243.33611111111111</v>
      </c>
    </row>
    <row r="621" spans="1:26" ht="12" customHeight="1">
      <c r="A621" s="57">
        <v>105</v>
      </c>
      <c r="B621" s="69" t="s">
        <v>14</v>
      </c>
      <c r="C621" s="59" t="s">
        <v>151</v>
      </c>
      <c r="D621" s="60" t="s">
        <v>5</v>
      </c>
      <c r="E621" s="26" t="s">
        <v>4</v>
      </c>
      <c r="F621" s="87">
        <v>0</v>
      </c>
      <c r="G621" s="88"/>
      <c r="H621" s="87">
        <v>0</v>
      </c>
      <c r="I621" s="88"/>
      <c r="J621" s="87">
        <v>0</v>
      </c>
      <c r="K621" s="88"/>
      <c r="L621" s="99">
        <v>9</v>
      </c>
      <c r="M621" s="100"/>
      <c r="N621" s="99">
        <v>15</v>
      </c>
      <c r="O621" s="100"/>
      <c r="P621" s="99">
        <v>16</v>
      </c>
      <c r="Q621" s="100"/>
      <c r="R621" s="99">
        <v>21.5</v>
      </c>
      <c r="S621" s="100"/>
      <c r="T621" s="99">
        <v>34.5</v>
      </c>
      <c r="U621" s="100"/>
      <c r="V621" s="99">
        <v>90.83</v>
      </c>
      <c r="W621" s="100"/>
      <c r="X621" s="33">
        <f t="shared" ref="X621:X622" si="7">V621</f>
        <v>90.83</v>
      </c>
      <c r="Y621" s="28">
        <f>X621/X622*100</f>
        <v>478.0526315789474</v>
      </c>
    </row>
    <row r="622" spans="1:26" ht="12" customHeight="1">
      <c r="A622" s="57"/>
      <c r="B622" s="69"/>
      <c r="C622" s="59"/>
      <c r="D622" s="60"/>
      <c r="E622" s="26" t="s">
        <v>3</v>
      </c>
      <c r="F622" s="52" t="s">
        <v>2</v>
      </c>
      <c r="G622" s="52"/>
      <c r="H622" s="52" t="s">
        <v>2</v>
      </c>
      <c r="I622" s="52"/>
      <c r="J622" s="52" t="s">
        <v>2</v>
      </c>
      <c r="K622" s="52"/>
      <c r="L622" s="52">
        <v>6</v>
      </c>
      <c r="M622" s="52"/>
      <c r="N622" s="52" t="s">
        <v>2</v>
      </c>
      <c r="O622" s="52"/>
      <c r="P622" s="52" t="s">
        <v>2</v>
      </c>
      <c r="Q622" s="52"/>
      <c r="R622" s="52">
        <v>12</v>
      </c>
      <c r="S622" s="52"/>
      <c r="T622" s="52" t="s">
        <v>2</v>
      </c>
      <c r="U622" s="52"/>
      <c r="V622" s="52">
        <v>19</v>
      </c>
      <c r="W622" s="52"/>
      <c r="X622" s="29">
        <f t="shared" si="7"/>
        <v>19</v>
      </c>
      <c r="Y622" s="30" t="s">
        <v>2</v>
      </c>
    </row>
    <row r="623" spans="1:26" ht="12" customHeight="1">
      <c r="A623" s="57"/>
      <c r="B623" s="69"/>
      <c r="C623" s="59"/>
      <c r="D623" s="60"/>
      <c r="E623" s="26" t="s">
        <v>1</v>
      </c>
      <c r="F623" s="87">
        <v>0</v>
      </c>
      <c r="G623" s="89"/>
      <c r="H623" s="89"/>
      <c r="I623" s="89"/>
      <c r="J623" s="89"/>
      <c r="K623" s="89"/>
      <c r="L623" s="89"/>
      <c r="M623" s="89"/>
      <c r="N623" s="89"/>
      <c r="O623" s="89"/>
      <c r="P623" s="89"/>
      <c r="Q623" s="89"/>
      <c r="R623" s="89"/>
      <c r="S623" s="89"/>
      <c r="T623" s="89"/>
      <c r="U623" s="89"/>
      <c r="V623" s="89"/>
      <c r="W623" s="89"/>
      <c r="X623" s="89"/>
      <c r="Y623" s="90"/>
    </row>
    <row r="624" spans="1:26" ht="12" customHeight="1">
      <c r="A624" s="57"/>
      <c r="B624" s="69"/>
      <c r="C624" s="59"/>
      <c r="D624" s="60"/>
      <c r="E624" s="26" t="s">
        <v>0</v>
      </c>
      <c r="F624" s="52">
        <v>0</v>
      </c>
      <c r="G624" s="52"/>
      <c r="H624" s="52">
        <v>0</v>
      </c>
      <c r="I624" s="52"/>
      <c r="J624" s="52">
        <v>9</v>
      </c>
      <c r="K624" s="52"/>
      <c r="L624" s="52">
        <v>13</v>
      </c>
      <c r="M624" s="52"/>
      <c r="N624" s="52">
        <v>21</v>
      </c>
      <c r="O624" s="52"/>
      <c r="P624" s="83">
        <v>35.5</v>
      </c>
      <c r="Q624" s="83"/>
      <c r="R624" s="83">
        <v>35.5</v>
      </c>
      <c r="S624" s="83"/>
      <c r="T624" s="83">
        <v>37.83</v>
      </c>
      <c r="U624" s="83"/>
      <c r="V624" s="83">
        <v>87.83</v>
      </c>
      <c r="W624" s="83"/>
      <c r="X624" s="33">
        <f>V624</f>
        <v>87.83</v>
      </c>
      <c r="Y624" s="28">
        <f>X624/X622*100</f>
        <v>462.26315789473682</v>
      </c>
      <c r="Z624" s="47"/>
    </row>
    <row r="625" spans="1:25" ht="12" customHeight="1">
      <c r="A625" s="70" t="s">
        <v>157</v>
      </c>
      <c r="B625" s="71"/>
      <c r="C625" s="71"/>
      <c r="D625" s="71"/>
      <c r="E625" s="71"/>
      <c r="F625" s="71"/>
      <c r="G625" s="71"/>
      <c r="H625" s="71"/>
      <c r="I625" s="71"/>
      <c r="J625" s="71"/>
      <c r="K625" s="71"/>
      <c r="L625" s="71"/>
      <c r="M625" s="71"/>
      <c r="N625" s="71"/>
      <c r="O625" s="71"/>
      <c r="P625" s="71"/>
      <c r="Q625" s="71"/>
      <c r="R625" s="71"/>
      <c r="S625" s="71"/>
      <c r="T625" s="71"/>
      <c r="U625" s="71"/>
      <c r="V625" s="71"/>
      <c r="W625" s="71"/>
      <c r="X625" s="71"/>
      <c r="Y625" s="72"/>
    </row>
    <row r="626" spans="1:25" ht="12" customHeight="1">
      <c r="A626" s="146" t="s">
        <v>11</v>
      </c>
      <c r="B626" s="147"/>
      <c r="C626" s="147"/>
      <c r="D626" s="147"/>
      <c r="E626" s="147"/>
      <c r="F626" s="147"/>
      <c r="G626" s="147"/>
      <c r="H626" s="147"/>
      <c r="I626" s="147"/>
      <c r="J626" s="147"/>
      <c r="K626" s="147"/>
      <c r="L626" s="147"/>
      <c r="M626" s="147"/>
      <c r="N626" s="147"/>
      <c r="O626" s="147"/>
      <c r="P626" s="147"/>
      <c r="Q626" s="147"/>
      <c r="R626" s="147"/>
      <c r="S626" s="147"/>
      <c r="T626" s="147"/>
      <c r="U626" s="147"/>
      <c r="V626" s="147"/>
      <c r="W626" s="147"/>
      <c r="X626" s="147"/>
      <c r="Y626" s="148"/>
    </row>
    <row r="627" spans="1:25" ht="12" customHeight="1">
      <c r="A627" s="57">
        <v>106</v>
      </c>
      <c r="B627" s="58" t="s">
        <v>2</v>
      </c>
      <c r="C627" s="59" t="s">
        <v>183</v>
      </c>
      <c r="D627" s="60" t="s">
        <v>5</v>
      </c>
      <c r="E627" s="26" t="s">
        <v>4</v>
      </c>
      <c r="F627" s="65">
        <v>0</v>
      </c>
      <c r="G627" s="66"/>
      <c r="H627" s="65">
        <v>0</v>
      </c>
      <c r="I627" s="66"/>
      <c r="J627" s="65">
        <v>0</v>
      </c>
      <c r="K627" s="66"/>
      <c r="L627" s="65">
        <v>1</v>
      </c>
      <c r="M627" s="66"/>
      <c r="N627" s="65">
        <v>4</v>
      </c>
      <c r="O627" s="66"/>
      <c r="P627" s="87">
        <v>10</v>
      </c>
      <c r="Q627" s="66"/>
      <c r="R627" s="87">
        <v>16</v>
      </c>
      <c r="S627" s="66"/>
      <c r="T627" s="87">
        <v>19</v>
      </c>
      <c r="U627" s="66"/>
      <c r="V627" s="87">
        <v>32</v>
      </c>
      <c r="W627" s="66"/>
      <c r="X627" s="29">
        <f>V627</f>
        <v>32</v>
      </c>
      <c r="Y627" s="28">
        <f>X627/X628*100</f>
        <v>800</v>
      </c>
    </row>
    <row r="628" spans="1:25" ht="12" customHeight="1">
      <c r="A628" s="57"/>
      <c r="B628" s="58"/>
      <c r="C628" s="59"/>
      <c r="D628" s="60"/>
      <c r="E628" s="26" t="s">
        <v>3</v>
      </c>
      <c r="F628" s="53" t="s">
        <v>2</v>
      </c>
      <c r="G628" s="53"/>
      <c r="H628" s="53" t="s">
        <v>2</v>
      </c>
      <c r="I628" s="53"/>
      <c r="J628" s="53" t="s">
        <v>2</v>
      </c>
      <c r="K628" s="53"/>
      <c r="L628" s="53">
        <v>1</v>
      </c>
      <c r="M628" s="53"/>
      <c r="N628" s="52" t="s">
        <v>2</v>
      </c>
      <c r="O628" s="52"/>
      <c r="P628" s="52" t="s">
        <v>2</v>
      </c>
      <c r="Q628" s="52"/>
      <c r="R628" s="53">
        <v>3</v>
      </c>
      <c r="S628" s="53"/>
      <c r="T628" s="53" t="s">
        <v>2</v>
      </c>
      <c r="U628" s="53"/>
      <c r="V628" s="53">
        <v>4</v>
      </c>
      <c r="W628" s="53"/>
      <c r="X628" s="29">
        <v>4</v>
      </c>
      <c r="Y628" s="30" t="s">
        <v>2</v>
      </c>
    </row>
    <row r="629" spans="1:25" ht="12" customHeight="1">
      <c r="A629" s="57"/>
      <c r="B629" s="58"/>
      <c r="C629" s="59"/>
      <c r="D629" s="60"/>
      <c r="E629" s="26" t="s">
        <v>1</v>
      </c>
      <c r="F629" s="65">
        <v>0</v>
      </c>
      <c r="G629" s="67"/>
      <c r="H629" s="67"/>
      <c r="I629" s="67"/>
      <c r="J629" s="67"/>
      <c r="K629" s="67"/>
      <c r="L629" s="67"/>
      <c r="M629" s="67"/>
      <c r="N629" s="67"/>
      <c r="O629" s="67"/>
      <c r="P629" s="67"/>
      <c r="Q629" s="67"/>
      <c r="R629" s="67"/>
      <c r="S629" s="67"/>
      <c r="T629" s="67"/>
      <c r="U629" s="67"/>
      <c r="V629" s="67"/>
      <c r="W629" s="67"/>
      <c r="X629" s="67"/>
      <c r="Y629" s="68"/>
    </row>
    <row r="630" spans="1:25" ht="12" customHeight="1">
      <c r="A630" s="57"/>
      <c r="B630" s="58"/>
      <c r="C630" s="59"/>
      <c r="D630" s="60"/>
      <c r="E630" s="26" t="s">
        <v>0</v>
      </c>
      <c r="F630" s="52">
        <v>0</v>
      </c>
      <c r="G630" s="52"/>
      <c r="H630" s="52">
        <v>0</v>
      </c>
      <c r="I630" s="52"/>
      <c r="J630" s="52">
        <v>1</v>
      </c>
      <c r="K630" s="52"/>
      <c r="L630" s="52">
        <v>6</v>
      </c>
      <c r="M630" s="52"/>
      <c r="N630" s="52">
        <v>14</v>
      </c>
      <c r="O630" s="52"/>
      <c r="P630" s="52">
        <v>18</v>
      </c>
      <c r="Q630" s="52"/>
      <c r="R630" s="52">
        <v>23</v>
      </c>
      <c r="S630" s="52"/>
      <c r="T630" s="52">
        <v>28</v>
      </c>
      <c r="U630" s="52"/>
      <c r="V630" s="52">
        <v>33</v>
      </c>
      <c r="W630" s="52"/>
      <c r="X630" s="29">
        <f>V630</f>
        <v>33</v>
      </c>
      <c r="Y630" s="28">
        <f>X630/X628*100</f>
        <v>825</v>
      </c>
    </row>
    <row r="631" spans="1:25" ht="12" customHeight="1">
      <c r="A631" s="57">
        <v>107</v>
      </c>
      <c r="B631" s="141" t="s">
        <v>150</v>
      </c>
      <c r="C631" s="59" t="s">
        <v>247</v>
      </c>
      <c r="D631" s="60" t="s">
        <v>5</v>
      </c>
      <c r="E631" s="26" t="s">
        <v>4</v>
      </c>
      <c r="F631" s="87">
        <v>0</v>
      </c>
      <c r="G631" s="88"/>
      <c r="H631" s="87">
        <v>0</v>
      </c>
      <c r="I631" s="88"/>
      <c r="J631" s="87">
        <v>0</v>
      </c>
      <c r="K631" s="88"/>
      <c r="L631" s="87">
        <v>1</v>
      </c>
      <c r="M631" s="88"/>
      <c r="N631" s="87">
        <v>4</v>
      </c>
      <c r="O631" s="88"/>
      <c r="P631" s="87">
        <v>11</v>
      </c>
      <c r="Q631" s="88"/>
      <c r="R631" s="87">
        <v>18</v>
      </c>
      <c r="S631" s="88"/>
      <c r="T631" s="87">
        <v>21</v>
      </c>
      <c r="U631" s="88"/>
      <c r="V631" s="87">
        <v>49</v>
      </c>
      <c r="W631" s="88"/>
      <c r="X631" s="29">
        <f t="shared" ref="X631:X632" si="8">V631</f>
        <v>49</v>
      </c>
      <c r="Y631" s="28">
        <f>X631/X632*100</f>
        <v>700</v>
      </c>
    </row>
    <row r="632" spans="1:25" ht="12" customHeight="1">
      <c r="A632" s="57"/>
      <c r="B632" s="69"/>
      <c r="C632" s="59"/>
      <c r="D632" s="60"/>
      <c r="E632" s="26" t="s">
        <v>3</v>
      </c>
      <c r="F632" s="52" t="s">
        <v>2</v>
      </c>
      <c r="G632" s="52"/>
      <c r="H632" s="52" t="s">
        <v>2</v>
      </c>
      <c r="I632" s="52"/>
      <c r="J632" s="52" t="s">
        <v>2</v>
      </c>
      <c r="K632" s="52"/>
      <c r="L632" s="52">
        <v>2</v>
      </c>
      <c r="M632" s="52"/>
      <c r="N632" s="52" t="s">
        <v>2</v>
      </c>
      <c r="O632" s="52"/>
      <c r="P632" s="52" t="s">
        <v>2</v>
      </c>
      <c r="Q632" s="52"/>
      <c r="R632" s="52">
        <v>5</v>
      </c>
      <c r="S632" s="52"/>
      <c r="T632" s="52" t="s">
        <v>2</v>
      </c>
      <c r="U632" s="52"/>
      <c r="V632" s="52">
        <v>7</v>
      </c>
      <c r="W632" s="52"/>
      <c r="X632" s="29">
        <f t="shared" si="8"/>
        <v>7</v>
      </c>
      <c r="Y632" s="30" t="s">
        <v>2</v>
      </c>
    </row>
    <row r="633" spans="1:25" ht="12" customHeight="1">
      <c r="A633" s="57"/>
      <c r="B633" s="69"/>
      <c r="C633" s="59"/>
      <c r="D633" s="60"/>
      <c r="E633" s="26" t="s">
        <v>1</v>
      </c>
      <c r="F633" s="87">
        <v>0</v>
      </c>
      <c r="G633" s="89"/>
      <c r="H633" s="89"/>
      <c r="I633" s="89"/>
      <c r="J633" s="89"/>
      <c r="K633" s="89"/>
      <c r="L633" s="89"/>
      <c r="M633" s="89"/>
      <c r="N633" s="89"/>
      <c r="O633" s="89"/>
      <c r="P633" s="89"/>
      <c r="Q633" s="89"/>
      <c r="R633" s="89"/>
      <c r="S633" s="89"/>
      <c r="T633" s="89"/>
      <c r="U633" s="89"/>
      <c r="V633" s="89"/>
      <c r="W633" s="89"/>
      <c r="X633" s="89"/>
      <c r="Y633" s="90"/>
    </row>
    <row r="634" spans="1:25" ht="12" customHeight="1">
      <c r="A634" s="57"/>
      <c r="B634" s="69"/>
      <c r="C634" s="59"/>
      <c r="D634" s="60"/>
      <c r="E634" s="26" t="s">
        <v>0</v>
      </c>
      <c r="F634" s="52">
        <v>0</v>
      </c>
      <c r="G634" s="52"/>
      <c r="H634" s="52">
        <v>0</v>
      </c>
      <c r="I634" s="52"/>
      <c r="J634" s="52">
        <v>1</v>
      </c>
      <c r="K634" s="52"/>
      <c r="L634" s="52">
        <v>6</v>
      </c>
      <c r="M634" s="52"/>
      <c r="N634" s="52">
        <v>15</v>
      </c>
      <c r="O634" s="52"/>
      <c r="P634" s="52">
        <v>19</v>
      </c>
      <c r="Q634" s="52"/>
      <c r="R634" s="52">
        <v>27</v>
      </c>
      <c r="S634" s="52"/>
      <c r="T634" s="52">
        <v>35</v>
      </c>
      <c r="U634" s="52"/>
      <c r="V634" s="52">
        <v>50</v>
      </c>
      <c r="W634" s="52"/>
      <c r="X634" s="29">
        <f>V634</f>
        <v>50</v>
      </c>
      <c r="Y634" s="28">
        <f>X634/X632*100</f>
        <v>714.28571428571433</v>
      </c>
    </row>
    <row r="635" spans="1:25" ht="12" customHeight="1">
      <c r="A635" s="80" t="s">
        <v>7</v>
      </c>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2"/>
    </row>
    <row r="636" spans="1:25" ht="12" customHeight="1">
      <c r="A636" s="57">
        <v>108</v>
      </c>
      <c r="B636" s="69" t="s">
        <v>2</v>
      </c>
      <c r="C636" s="59" t="s">
        <v>250</v>
      </c>
      <c r="D636" s="60" t="s">
        <v>93</v>
      </c>
      <c r="E636" s="26" t="s">
        <v>4</v>
      </c>
      <c r="F636" s="65">
        <v>0</v>
      </c>
      <c r="G636" s="66"/>
      <c r="H636" s="65">
        <v>0</v>
      </c>
      <c r="I636" s="66"/>
      <c r="J636" s="65">
        <v>0</v>
      </c>
      <c r="K636" s="66"/>
      <c r="L636" s="65">
        <v>21500</v>
      </c>
      <c r="M636" s="66"/>
      <c r="N636" s="65">
        <v>131343</v>
      </c>
      <c r="O636" s="66"/>
      <c r="P636" s="87">
        <v>233707</v>
      </c>
      <c r="Q636" s="66"/>
      <c r="R636" s="87">
        <v>798777</v>
      </c>
      <c r="S636" s="66"/>
      <c r="T636" s="87">
        <v>878649</v>
      </c>
      <c r="U636" s="66"/>
      <c r="V636" s="87">
        <v>1310088</v>
      </c>
      <c r="W636" s="66"/>
      <c r="X636" s="29">
        <f>V636</f>
        <v>1310088</v>
      </c>
      <c r="Y636" s="28">
        <f>X636/X637*100</f>
        <v>242.60888888888888</v>
      </c>
    </row>
    <row r="637" spans="1:25" ht="12" customHeight="1">
      <c r="A637" s="57"/>
      <c r="B637" s="69"/>
      <c r="C637" s="59"/>
      <c r="D637" s="60"/>
      <c r="E637" s="26" t="s">
        <v>3</v>
      </c>
      <c r="F637" s="53" t="s">
        <v>2</v>
      </c>
      <c r="G637" s="53"/>
      <c r="H637" s="53" t="s">
        <v>2</v>
      </c>
      <c r="I637" s="53"/>
      <c r="J637" s="53" t="s">
        <v>2</v>
      </c>
      <c r="K637" s="53"/>
      <c r="L637" s="53">
        <v>10000</v>
      </c>
      <c r="M637" s="53"/>
      <c r="N637" s="52" t="s">
        <v>2</v>
      </c>
      <c r="O637" s="52"/>
      <c r="P637" s="52" t="s">
        <v>2</v>
      </c>
      <c r="Q637" s="52"/>
      <c r="R637" s="53">
        <v>300000</v>
      </c>
      <c r="S637" s="53"/>
      <c r="T637" s="53" t="s">
        <v>2</v>
      </c>
      <c r="U637" s="53"/>
      <c r="V637" s="53">
        <v>540000</v>
      </c>
      <c r="W637" s="53"/>
      <c r="X637" s="29">
        <f>V637</f>
        <v>540000</v>
      </c>
      <c r="Y637" s="30" t="s">
        <v>2</v>
      </c>
    </row>
    <row r="638" spans="1:25" ht="12" customHeight="1">
      <c r="A638" s="57"/>
      <c r="B638" s="69"/>
      <c r="C638" s="59"/>
      <c r="D638" s="60"/>
      <c r="E638" s="26" t="s">
        <v>1</v>
      </c>
      <c r="F638" s="65">
        <v>0</v>
      </c>
      <c r="G638" s="67"/>
      <c r="H638" s="67"/>
      <c r="I638" s="67"/>
      <c r="J638" s="67"/>
      <c r="K638" s="67"/>
      <c r="L638" s="67"/>
      <c r="M638" s="67"/>
      <c r="N638" s="67"/>
      <c r="O638" s="67"/>
      <c r="P638" s="67"/>
      <c r="Q638" s="67"/>
      <c r="R638" s="67"/>
      <c r="S638" s="67"/>
      <c r="T638" s="67"/>
      <c r="U638" s="67"/>
      <c r="V638" s="67"/>
      <c r="W638" s="67"/>
      <c r="X638" s="67"/>
      <c r="Y638" s="68"/>
    </row>
    <row r="639" spans="1:25" ht="12" customHeight="1">
      <c r="A639" s="57"/>
      <c r="B639" s="69"/>
      <c r="C639" s="59"/>
      <c r="D639" s="60"/>
      <c r="E639" s="26" t="s">
        <v>0</v>
      </c>
      <c r="F639" s="52">
        <v>0</v>
      </c>
      <c r="G639" s="52"/>
      <c r="H639" s="52">
        <v>0</v>
      </c>
      <c r="I639" s="52"/>
      <c r="J639" s="52">
        <v>21500</v>
      </c>
      <c r="K639" s="52"/>
      <c r="L639" s="52">
        <v>152843</v>
      </c>
      <c r="M639" s="52"/>
      <c r="N639" s="52">
        <v>250974</v>
      </c>
      <c r="O639" s="52"/>
      <c r="P639" s="52">
        <v>334639</v>
      </c>
      <c r="Q639" s="52"/>
      <c r="R639" s="52">
        <v>700198</v>
      </c>
      <c r="S639" s="52"/>
      <c r="T639" s="52">
        <v>745955</v>
      </c>
      <c r="U639" s="52"/>
      <c r="V639" s="52">
        <v>758858</v>
      </c>
      <c r="W639" s="52"/>
      <c r="X639" s="29">
        <f>V639</f>
        <v>758858</v>
      </c>
      <c r="Y639" s="28">
        <f>X639/X637*100</f>
        <v>140.52925925925925</v>
      </c>
    </row>
    <row r="640" spans="1:25" ht="12" customHeight="1">
      <c r="A640" s="57">
        <v>109</v>
      </c>
      <c r="B640" s="69" t="s">
        <v>14</v>
      </c>
      <c r="C640" s="59" t="s">
        <v>151</v>
      </c>
      <c r="D640" s="60" t="s">
        <v>5</v>
      </c>
      <c r="E640" s="26" t="s">
        <v>4</v>
      </c>
      <c r="F640" s="87">
        <v>0</v>
      </c>
      <c r="G640" s="88"/>
      <c r="H640" s="87">
        <v>0</v>
      </c>
      <c r="I640" s="88"/>
      <c r="J640" s="87">
        <v>0</v>
      </c>
      <c r="K640" s="88"/>
      <c r="L640" s="87">
        <v>0</v>
      </c>
      <c r="M640" s="88"/>
      <c r="N640" s="99">
        <v>3</v>
      </c>
      <c r="O640" s="100"/>
      <c r="P640" s="99">
        <v>10</v>
      </c>
      <c r="Q640" s="100"/>
      <c r="R640" s="99">
        <v>11</v>
      </c>
      <c r="S640" s="100"/>
      <c r="T640" s="99">
        <v>16</v>
      </c>
      <c r="U640" s="100"/>
      <c r="V640" s="99">
        <v>29</v>
      </c>
      <c r="W640" s="100"/>
      <c r="X640" s="33">
        <f t="shared" ref="X640:X641" si="9">V640</f>
        <v>29</v>
      </c>
      <c r="Y640" s="28">
        <f>X640/X641*100</f>
        <v>152.63157894736844</v>
      </c>
    </row>
    <row r="641" spans="1:26" ht="12" customHeight="1">
      <c r="A641" s="57"/>
      <c r="B641" s="69"/>
      <c r="C641" s="59"/>
      <c r="D641" s="60"/>
      <c r="E641" s="26" t="s">
        <v>3</v>
      </c>
      <c r="F641" s="52" t="s">
        <v>2</v>
      </c>
      <c r="G641" s="52"/>
      <c r="H641" s="52" t="s">
        <v>2</v>
      </c>
      <c r="I641" s="52"/>
      <c r="J641" s="52" t="s">
        <v>2</v>
      </c>
      <c r="K641" s="52"/>
      <c r="L641" s="52">
        <v>6</v>
      </c>
      <c r="M641" s="52"/>
      <c r="N641" s="52" t="s">
        <v>2</v>
      </c>
      <c r="O641" s="52"/>
      <c r="P641" s="52" t="s">
        <v>2</v>
      </c>
      <c r="Q641" s="52"/>
      <c r="R641" s="52">
        <v>12</v>
      </c>
      <c r="S641" s="52"/>
      <c r="T641" s="52" t="s">
        <v>2</v>
      </c>
      <c r="U641" s="52"/>
      <c r="V641" s="52">
        <v>19</v>
      </c>
      <c r="W641" s="52"/>
      <c r="X641" s="29">
        <f t="shared" si="9"/>
        <v>19</v>
      </c>
      <c r="Y641" s="30" t="s">
        <v>2</v>
      </c>
    </row>
    <row r="642" spans="1:26" ht="12" customHeight="1">
      <c r="A642" s="57"/>
      <c r="B642" s="69"/>
      <c r="C642" s="59"/>
      <c r="D642" s="60"/>
      <c r="E642" s="26" t="s">
        <v>1</v>
      </c>
      <c r="F642" s="87">
        <v>0</v>
      </c>
      <c r="G642" s="89"/>
      <c r="H642" s="89"/>
      <c r="I642" s="89"/>
      <c r="J642" s="89"/>
      <c r="K642" s="89"/>
      <c r="L642" s="89"/>
      <c r="M642" s="89"/>
      <c r="N642" s="89"/>
      <c r="O642" s="89"/>
      <c r="P642" s="89"/>
      <c r="Q642" s="89"/>
      <c r="R642" s="89"/>
      <c r="S642" s="89"/>
      <c r="T642" s="89"/>
      <c r="U642" s="89"/>
      <c r="V642" s="89"/>
      <c r="W642" s="89"/>
      <c r="X642" s="89"/>
      <c r="Y642" s="90"/>
    </row>
    <row r="643" spans="1:26" ht="12" customHeight="1">
      <c r="A643" s="57"/>
      <c r="B643" s="69"/>
      <c r="C643" s="59"/>
      <c r="D643" s="60"/>
      <c r="E643" s="26" t="s">
        <v>0</v>
      </c>
      <c r="F643" s="52">
        <v>0</v>
      </c>
      <c r="G643" s="52"/>
      <c r="H643" s="52">
        <v>0</v>
      </c>
      <c r="I643" s="52"/>
      <c r="J643" s="52">
        <v>0</v>
      </c>
      <c r="K643" s="52"/>
      <c r="L643" s="83">
        <v>10</v>
      </c>
      <c r="M643" s="83"/>
      <c r="N643" s="175">
        <v>13</v>
      </c>
      <c r="O643" s="175"/>
      <c r="P643" s="175">
        <v>20</v>
      </c>
      <c r="Q643" s="175"/>
      <c r="R643" s="175">
        <v>26</v>
      </c>
      <c r="S643" s="175"/>
      <c r="T643" s="175">
        <v>32</v>
      </c>
      <c r="U643" s="175"/>
      <c r="V643" s="175">
        <v>32</v>
      </c>
      <c r="W643" s="175"/>
      <c r="X643" s="48">
        <f>V643</f>
        <v>32</v>
      </c>
      <c r="Y643" s="28">
        <f>X643/X641*100</f>
        <v>168.42105263157893</v>
      </c>
      <c r="Z643" s="47"/>
    </row>
    <row r="644" spans="1:26" ht="12" customHeight="1">
      <c r="A644" s="70" t="s">
        <v>158</v>
      </c>
      <c r="B644" s="71"/>
      <c r="C644" s="71"/>
      <c r="D644" s="71"/>
      <c r="E644" s="71"/>
      <c r="F644" s="71"/>
      <c r="G644" s="71"/>
      <c r="H644" s="71"/>
      <c r="I644" s="71"/>
      <c r="J644" s="71"/>
      <c r="K644" s="71"/>
      <c r="L644" s="71"/>
      <c r="M644" s="71"/>
      <c r="N644" s="71"/>
      <c r="O644" s="71"/>
      <c r="P644" s="71"/>
      <c r="Q644" s="71"/>
      <c r="R644" s="71"/>
      <c r="S644" s="71"/>
      <c r="T644" s="71"/>
      <c r="U644" s="71"/>
      <c r="V644" s="71"/>
      <c r="W644" s="71"/>
      <c r="X644" s="71"/>
      <c r="Y644" s="72"/>
    </row>
    <row r="645" spans="1:26" ht="12" customHeight="1">
      <c r="A645" s="73" t="s">
        <v>11</v>
      </c>
      <c r="B645" s="74"/>
      <c r="C645" s="74"/>
      <c r="D645" s="74"/>
      <c r="E645" s="74"/>
      <c r="F645" s="74"/>
      <c r="G645" s="74"/>
      <c r="H645" s="74"/>
      <c r="I645" s="74"/>
      <c r="J645" s="74"/>
      <c r="K645" s="74"/>
      <c r="L645" s="74"/>
      <c r="M645" s="74"/>
      <c r="N645" s="74"/>
      <c r="O645" s="74"/>
      <c r="P645" s="74"/>
      <c r="Q645" s="74"/>
      <c r="R645" s="74"/>
      <c r="S645" s="74"/>
      <c r="T645" s="74"/>
      <c r="U645" s="74"/>
      <c r="V645" s="74"/>
      <c r="W645" s="74"/>
      <c r="X645" s="74"/>
      <c r="Y645" s="75"/>
    </row>
    <row r="646" spans="1:26" ht="12" customHeight="1">
      <c r="A646" s="57">
        <v>110</v>
      </c>
      <c r="B646" s="58" t="s">
        <v>2</v>
      </c>
      <c r="C646" s="59" t="s">
        <v>248</v>
      </c>
      <c r="D646" s="60" t="s">
        <v>5</v>
      </c>
      <c r="E646" s="26" t="s">
        <v>4</v>
      </c>
      <c r="F646" s="65">
        <v>0</v>
      </c>
      <c r="G646" s="66"/>
      <c r="H646" s="65">
        <v>0</v>
      </c>
      <c r="I646" s="66"/>
      <c r="J646" s="65">
        <v>0</v>
      </c>
      <c r="K646" s="66"/>
      <c r="L646" s="65">
        <v>0</v>
      </c>
      <c r="M646" s="66"/>
      <c r="N646" s="65">
        <v>0</v>
      </c>
      <c r="O646" s="66"/>
      <c r="P646" s="87">
        <v>1</v>
      </c>
      <c r="Q646" s="66"/>
      <c r="R646" s="87">
        <v>3</v>
      </c>
      <c r="S646" s="66"/>
      <c r="T646" s="87">
        <v>14</v>
      </c>
      <c r="U646" s="66"/>
      <c r="V646" s="87">
        <v>32</v>
      </c>
      <c r="W646" s="66"/>
      <c r="X646" s="29">
        <f>V646</f>
        <v>32</v>
      </c>
      <c r="Y646" s="28">
        <f>X646/X647*100</f>
        <v>400</v>
      </c>
    </row>
    <row r="647" spans="1:26" ht="12" customHeight="1">
      <c r="A647" s="57"/>
      <c r="B647" s="58"/>
      <c r="C647" s="59"/>
      <c r="D647" s="60"/>
      <c r="E647" s="26" t="s">
        <v>3</v>
      </c>
      <c r="F647" s="53" t="s">
        <v>2</v>
      </c>
      <c r="G647" s="53"/>
      <c r="H647" s="53" t="s">
        <v>2</v>
      </c>
      <c r="I647" s="53"/>
      <c r="J647" s="53" t="s">
        <v>2</v>
      </c>
      <c r="K647" s="53"/>
      <c r="L647" s="53">
        <v>2</v>
      </c>
      <c r="M647" s="53"/>
      <c r="N647" s="52" t="s">
        <v>2</v>
      </c>
      <c r="O647" s="52"/>
      <c r="P647" s="52" t="s">
        <v>2</v>
      </c>
      <c r="Q647" s="52"/>
      <c r="R647" s="53">
        <v>6</v>
      </c>
      <c r="S647" s="53"/>
      <c r="T647" s="53" t="s">
        <v>2</v>
      </c>
      <c r="U647" s="53"/>
      <c r="V647" s="53">
        <v>8</v>
      </c>
      <c r="W647" s="53"/>
      <c r="X647" s="29">
        <f>V647</f>
        <v>8</v>
      </c>
      <c r="Y647" s="30" t="s">
        <v>2</v>
      </c>
    </row>
    <row r="648" spans="1:26" ht="12" customHeight="1">
      <c r="A648" s="57"/>
      <c r="B648" s="58"/>
      <c r="C648" s="59"/>
      <c r="D648" s="60"/>
      <c r="E648" s="26" t="s">
        <v>1</v>
      </c>
      <c r="F648" s="65">
        <v>0</v>
      </c>
      <c r="G648" s="67"/>
      <c r="H648" s="67"/>
      <c r="I648" s="67"/>
      <c r="J648" s="67"/>
      <c r="K648" s="67"/>
      <c r="L648" s="67"/>
      <c r="M648" s="67"/>
      <c r="N648" s="67"/>
      <c r="O648" s="67"/>
      <c r="P648" s="67"/>
      <c r="Q648" s="67"/>
      <c r="R648" s="67"/>
      <c r="S648" s="67"/>
      <c r="T648" s="67"/>
      <c r="U648" s="67"/>
      <c r="V648" s="67"/>
      <c r="W648" s="67"/>
      <c r="X648" s="67"/>
      <c r="Y648" s="68"/>
    </row>
    <row r="649" spans="1:26" ht="12" customHeight="1">
      <c r="A649" s="57"/>
      <c r="B649" s="58"/>
      <c r="C649" s="59"/>
      <c r="D649" s="60"/>
      <c r="E649" s="26" t="s">
        <v>0</v>
      </c>
      <c r="F649" s="52">
        <v>0</v>
      </c>
      <c r="G649" s="52"/>
      <c r="H649" s="52">
        <v>0</v>
      </c>
      <c r="I649" s="52"/>
      <c r="J649" s="52">
        <v>1</v>
      </c>
      <c r="K649" s="52"/>
      <c r="L649" s="53">
        <v>1</v>
      </c>
      <c r="M649" s="53"/>
      <c r="N649" s="52">
        <f>0+L649</f>
        <v>1</v>
      </c>
      <c r="O649" s="52"/>
      <c r="P649" s="52">
        <v>4</v>
      </c>
      <c r="Q649" s="52"/>
      <c r="R649" s="53">
        <v>15</v>
      </c>
      <c r="S649" s="53"/>
      <c r="T649" s="53">
        <v>27</v>
      </c>
      <c r="U649" s="53"/>
      <c r="V649" s="53">
        <v>32</v>
      </c>
      <c r="W649" s="53"/>
      <c r="X649" s="29">
        <f>V649</f>
        <v>32</v>
      </c>
      <c r="Y649" s="28">
        <f>X649/X647*100</f>
        <v>400</v>
      </c>
      <c r="Z649" s="36"/>
    </row>
    <row r="650" spans="1:26" ht="12" customHeight="1">
      <c r="A650" s="80" t="s">
        <v>7</v>
      </c>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2"/>
    </row>
    <row r="651" spans="1:26" ht="12" customHeight="1">
      <c r="A651" s="142">
        <v>111</v>
      </c>
      <c r="B651" s="149" t="s">
        <v>152</v>
      </c>
      <c r="C651" s="144" t="s">
        <v>251</v>
      </c>
      <c r="D651" s="145" t="s">
        <v>153</v>
      </c>
      <c r="E651" s="26" t="s">
        <v>4</v>
      </c>
      <c r="F651" s="110">
        <v>0</v>
      </c>
      <c r="G651" s="111"/>
      <c r="H651" s="110">
        <v>0</v>
      </c>
      <c r="I651" s="111"/>
      <c r="J651" s="110">
        <v>0</v>
      </c>
      <c r="K651" s="111"/>
      <c r="L651" s="110">
        <v>0</v>
      </c>
      <c r="M651" s="111"/>
      <c r="N651" s="110">
        <v>0</v>
      </c>
      <c r="O651" s="111"/>
      <c r="P651" s="93">
        <v>0.33</v>
      </c>
      <c r="Q651" s="115"/>
      <c r="R651" s="93">
        <v>0.33</v>
      </c>
      <c r="S651" s="115"/>
      <c r="T651" s="93">
        <v>3.51</v>
      </c>
      <c r="U651" s="115"/>
      <c r="V651" s="93">
        <v>24.29</v>
      </c>
      <c r="W651" s="115"/>
      <c r="X651" s="33">
        <f>V651</f>
        <v>24.29</v>
      </c>
      <c r="Y651" s="28">
        <f>X651/X652*100</f>
        <v>1897.65625</v>
      </c>
    </row>
    <row r="652" spans="1:26" ht="12" customHeight="1">
      <c r="A652" s="142"/>
      <c r="B652" s="149"/>
      <c r="C652" s="144"/>
      <c r="D652" s="145"/>
      <c r="E652" s="26" t="s">
        <v>3</v>
      </c>
      <c r="F652" s="109" t="s">
        <v>2</v>
      </c>
      <c r="G652" s="109"/>
      <c r="H652" s="109" t="s">
        <v>2</v>
      </c>
      <c r="I652" s="109"/>
      <c r="J652" s="109" t="s">
        <v>2</v>
      </c>
      <c r="K652" s="109"/>
      <c r="L652" s="173">
        <v>0.32</v>
      </c>
      <c r="M652" s="173"/>
      <c r="N652" s="91" t="s">
        <v>2</v>
      </c>
      <c r="O652" s="91"/>
      <c r="P652" s="91" t="s">
        <v>2</v>
      </c>
      <c r="Q652" s="91"/>
      <c r="R652" s="173">
        <v>0.96</v>
      </c>
      <c r="S652" s="173"/>
      <c r="T652" s="109" t="s">
        <v>2</v>
      </c>
      <c r="U652" s="109"/>
      <c r="V652" s="173">
        <v>1.28</v>
      </c>
      <c r="W652" s="173"/>
      <c r="X652" s="33">
        <f>V652</f>
        <v>1.28</v>
      </c>
      <c r="Y652" s="30" t="s">
        <v>2</v>
      </c>
    </row>
    <row r="653" spans="1:26" ht="12" customHeight="1">
      <c r="A653" s="142"/>
      <c r="B653" s="149"/>
      <c r="C653" s="144"/>
      <c r="D653" s="145"/>
      <c r="E653" s="26" t="s">
        <v>1</v>
      </c>
      <c r="F653" s="110">
        <v>0</v>
      </c>
      <c r="G653" s="112"/>
      <c r="H653" s="112"/>
      <c r="I653" s="112"/>
      <c r="J653" s="112"/>
      <c r="K653" s="112"/>
      <c r="L653" s="112"/>
      <c r="M653" s="112"/>
      <c r="N653" s="112"/>
      <c r="O653" s="112"/>
      <c r="P653" s="112"/>
      <c r="Q653" s="112"/>
      <c r="R653" s="112"/>
      <c r="S653" s="112"/>
      <c r="T653" s="112"/>
      <c r="U653" s="112"/>
      <c r="V653" s="112"/>
      <c r="W653" s="112"/>
      <c r="X653" s="112"/>
      <c r="Y653" s="113"/>
    </row>
    <row r="654" spans="1:26" ht="12" customHeight="1">
      <c r="A654" s="142"/>
      <c r="B654" s="149"/>
      <c r="C654" s="144"/>
      <c r="D654" s="145"/>
      <c r="E654" s="26" t="s">
        <v>0</v>
      </c>
      <c r="F654" s="91">
        <v>0</v>
      </c>
      <c r="G654" s="91"/>
      <c r="H654" s="91">
        <v>0</v>
      </c>
      <c r="I654" s="91"/>
      <c r="J654" s="92">
        <v>0.33</v>
      </c>
      <c r="K654" s="92"/>
      <c r="L654" s="173">
        <v>0.33</v>
      </c>
      <c r="M654" s="173"/>
      <c r="N654" s="92">
        <v>0.33</v>
      </c>
      <c r="O654" s="92"/>
      <c r="P654" s="174">
        <v>0.33</v>
      </c>
      <c r="Q654" s="174"/>
      <c r="R654" s="162">
        <v>3.51</v>
      </c>
      <c r="S654" s="162"/>
      <c r="T654" s="162">
        <v>14.28</v>
      </c>
      <c r="U654" s="162"/>
      <c r="V654" s="162">
        <v>16.98</v>
      </c>
      <c r="W654" s="162"/>
      <c r="X654" s="35">
        <f>V654</f>
        <v>16.98</v>
      </c>
      <c r="Y654" s="28">
        <f>X654/X652*100</f>
        <v>1326.5625</v>
      </c>
    </row>
    <row r="655" spans="1:26" ht="12" customHeight="1">
      <c r="A655" s="163" t="s">
        <v>159</v>
      </c>
      <c r="B655" s="164"/>
      <c r="C655" s="164"/>
      <c r="D655" s="164"/>
      <c r="E655" s="164"/>
      <c r="F655" s="164"/>
      <c r="G655" s="164"/>
      <c r="H655" s="164"/>
      <c r="I655" s="164"/>
      <c r="J655" s="164"/>
      <c r="K655" s="164"/>
      <c r="L655" s="164"/>
      <c r="M655" s="164"/>
      <c r="N655" s="164"/>
      <c r="O655" s="164"/>
      <c r="P655" s="164"/>
      <c r="Q655" s="164"/>
      <c r="R655" s="164"/>
      <c r="S655" s="164"/>
      <c r="T655" s="164"/>
      <c r="U655" s="164"/>
      <c r="V655" s="164"/>
      <c r="W655" s="164"/>
      <c r="X655" s="164"/>
      <c r="Y655" s="165"/>
    </row>
    <row r="656" spans="1:26" ht="12" customHeight="1">
      <c r="A656" s="73" t="s">
        <v>11</v>
      </c>
      <c r="B656" s="74"/>
      <c r="C656" s="74"/>
      <c r="D656" s="74"/>
      <c r="E656" s="74"/>
      <c r="F656" s="74"/>
      <c r="G656" s="74"/>
      <c r="H656" s="74"/>
      <c r="I656" s="74"/>
      <c r="J656" s="74"/>
      <c r="K656" s="74"/>
      <c r="L656" s="74"/>
      <c r="M656" s="74"/>
      <c r="N656" s="74"/>
      <c r="O656" s="74"/>
      <c r="P656" s="74"/>
      <c r="Q656" s="74"/>
      <c r="R656" s="74"/>
      <c r="S656" s="74"/>
      <c r="T656" s="74"/>
      <c r="U656" s="74"/>
      <c r="V656" s="74"/>
      <c r="W656" s="74"/>
      <c r="X656" s="74"/>
      <c r="Y656" s="75"/>
    </row>
    <row r="657" spans="1:25" ht="12" customHeight="1">
      <c r="A657" s="142">
        <v>112</v>
      </c>
      <c r="B657" s="143" t="s">
        <v>2</v>
      </c>
      <c r="C657" s="144" t="s">
        <v>95</v>
      </c>
      <c r="D657" s="145" t="s">
        <v>5</v>
      </c>
      <c r="E657" s="26" t="s">
        <v>4</v>
      </c>
      <c r="F657" s="110">
        <f>F744</f>
        <v>0</v>
      </c>
      <c r="G657" s="111"/>
      <c r="H657" s="110">
        <f>H744</f>
        <v>0</v>
      </c>
      <c r="I657" s="111"/>
      <c r="J657" s="110">
        <f>J744</f>
        <v>0</v>
      </c>
      <c r="K657" s="111"/>
      <c r="L657" s="110">
        <f>L744</f>
        <v>0</v>
      </c>
      <c r="M657" s="111"/>
      <c r="N657" s="110">
        <f>N744</f>
        <v>2</v>
      </c>
      <c r="O657" s="111"/>
      <c r="P657" s="110">
        <f>P744</f>
        <v>3</v>
      </c>
      <c r="Q657" s="111"/>
      <c r="R657" s="110">
        <f>R744</f>
        <v>4</v>
      </c>
      <c r="S657" s="111"/>
      <c r="T657" s="110">
        <f>T744</f>
        <v>5</v>
      </c>
      <c r="U657" s="111"/>
      <c r="V657" s="110">
        <f>V744</f>
        <v>12</v>
      </c>
      <c r="W657" s="111"/>
      <c r="X657" s="27">
        <f>X744</f>
        <v>12</v>
      </c>
      <c r="Y657" s="28">
        <f>X657/X658*100</f>
        <v>240</v>
      </c>
    </row>
    <row r="658" spans="1:25" ht="12" customHeight="1">
      <c r="A658" s="142"/>
      <c r="B658" s="143"/>
      <c r="C658" s="144"/>
      <c r="D658" s="145"/>
      <c r="E658" s="26" t="s">
        <v>3</v>
      </c>
      <c r="F658" s="109" t="s">
        <v>2</v>
      </c>
      <c r="G658" s="109"/>
      <c r="H658" s="109" t="s">
        <v>2</v>
      </c>
      <c r="I658" s="109"/>
      <c r="J658" s="109" t="s">
        <v>2</v>
      </c>
      <c r="K658" s="109"/>
      <c r="L658" s="109">
        <v>2</v>
      </c>
      <c r="M658" s="109"/>
      <c r="N658" s="91" t="s">
        <v>2</v>
      </c>
      <c r="O658" s="91"/>
      <c r="P658" s="91" t="s">
        <v>2</v>
      </c>
      <c r="Q658" s="91"/>
      <c r="R658" s="109">
        <v>4</v>
      </c>
      <c r="S658" s="109"/>
      <c r="T658" s="109" t="s">
        <v>2</v>
      </c>
      <c r="U658" s="109"/>
      <c r="V658" s="109">
        <v>5</v>
      </c>
      <c r="W658" s="109"/>
      <c r="X658" s="29">
        <v>5</v>
      </c>
      <c r="Y658" s="30" t="s">
        <v>2</v>
      </c>
    </row>
    <row r="659" spans="1:25" ht="12" customHeight="1">
      <c r="A659" s="142"/>
      <c r="B659" s="143"/>
      <c r="C659" s="144"/>
      <c r="D659" s="145"/>
      <c r="E659" s="26" t="s">
        <v>1</v>
      </c>
      <c r="F659" s="110">
        <v>0</v>
      </c>
      <c r="G659" s="112"/>
      <c r="H659" s="112"/>
      <c r="I659" s="112"/>
      <c r="J659" s="112"/>
      <c r="K659" s="112"/>
      <c r="L659" s="112"/>
      <c r="M659" s="112"/>
      <c r="N659" s="112"/>
      <c r="O659" s="112"/>
      <c r="P659" s="112"/>
      <c r="Q659" s="112"/>
      <c r="R659" s="112"/>
      <c r="S659" s="112"/>
      <c r="T659" s="112"/>
      <c r="U659" s="112"/>
      <c r="V659" s="112"/>
      <c r="W659" s="112"/>
      <c r="X659" s="112"/>
      <c r="Y659" s="113"/>
    </row>
    <row r="660" spans="1:25" ht="12" customHeight="1">
      <c r="A660" s="142"/>
      <c r="B660" s="143"/>
      <c r="C660" s="144"/>
      <c r="D660" s="145"/>
      <c r="E660" s="26" t="s">
        <v>0</v>
      </c>
      <c r="F660" s="91">
        <f>F747</f>
        <v>0</v>
      </c>
      <c r="G660" s="91"/>
      <c r="H660" s="91">
        <f>H747</f>
        <v>0</v>
      </c>
      <c r="I660" s="91"/>
      <c r="J660" s="91">
        <f>J747</f>
        <v>0</v>
      </c>
      <c r="K660" s="91"/>
      <c r="L660" s="91">
        <f>L747</f>
        <v>3</v>
      </c>
      <c r="M660" s="91"/>
      <c r="N660" s="91">
        <f>N747</f>
        <v>4</v>
      </c>
      <c r="O660" s="91"/>
      <c r="P660" s="91">
        <f>P747</f>
        <v>5</v>
      </c>
      <c r="Q660" s="91"/>
      <c r="R660" s="91">
        <f>R747</f>
        <v>6</v>
      </c>
      <c r="S660" s="91"/>
      <c r="T660" s="91">
        <f>T747</f>
        <v>7</v>
      </c>
      <c r="U660" s="91"/>
      <c r="V660" s="91">
        <f>V747</f>
        <v>12</v>
      </c>
      <c r="W660" s="91"/>
      <c r="X660" s="29">
        <f>X747</f>
        <v>12</v>
      </c>
      <c r="Y660" s="28">
        <f>X660/X658*100</f>
        <v>240</v>
      </c>
    </row>
    <row r="661" spans="1:25" ht="12" customHeight="1">
      <c r="A661" s="57">
        <v>113</v>
      </c>
      <c r="B661" s="69" t="s">
        <v>88</v>
      </c>
      <c r="C661" s="59" t="s">
        <v>255</v>
      </c>
      <c r="D661" s="60" t="s">
        <v>89</v>
      </c>
      <c r="E661" s="26" t="s">
        <v>4</v>
      </c>
      <c r="F661" s="152">
        <f>F748</f>
        <v>0</v>
      </c>
      <c r="G661" s="155"/>
      <c r="H661" s="152">
        <f>H748</f>
        <v>0</v>
      </c>
      <c r="I661" s="155"/>
      <c r="J661" s="152">
        <f>J748</f>
        <v>0</v>
      </c>
      <c r="K661" s="155"/>
      <c r="L661" s="152">
        <f>L748</f>
        <v>0</v>
      </c>
      <c r="M661" s="155"/>
      <c r="N661" s="152">
        <f>N748</f>
        <v>6920</v>
      </c>
      <c r="O661" s="155"/>
      <c r="P661" s="152">
        <f>P748</f>
        <v>8438</v>
      </c>
      <c r="Q661" s="155"/>
      <c r="R661" s="152">
        <f>R748</f>
        <v>8438</v>
      </c>
      <c r="S661" s="155"/>
      <c r="T661" s="152">
        <f>T748</f>
        <v>8438</v>
      </c>
      <c r="U661" s="155"/>
      <c r="V661" s="152">
        <f>V748</f>
        <v>10776</v>
      </c>
      <c r="W661" s="155"/>
      <c r="X661" s="27">
        <f>X748</f>
        <v>10776</v>
      </c>
      <c r="Y661" s="28">
        <f>X661/X662*100</f>
        <v>359.2</v>
      </c>
    </row>
    <row r="662" spans="1:25" ht="12" customHeight="1">
      <c r="A662" s="57"/>
      <c r="B662" s="69"/>
      <c r="C662" s="59"/>
      <c r="D662" s="60"/>
      <c r="E662" s="26" t="s">
        <v>3</v>
      </c>
      <c r="F662" s="151" t="s">
        <v>2</v>
      </c>
      <c r="G662" s="151"/>
      <c r="H662" s="151" t="s">
        <v>2</v>
      </c>
      <c r="I662" s="151"/>
      <c r="J662" s="151" t="s">
        <v>2</v>
      </c>
      <c r="K662" s="151"/>
      <c r="L662" s="151">
        <v>1000</v>
      </c>
      <c r="M662" s="151"/>
      <c r="N662" s="150" t="s">
        <v>2</v>
      </c>
      <c r="O662" s="150"/>
      <c r="P662" s="150" t="s">
        <v>2</v>
      </c>
      <c r="Q662" s="150"/>
      <c r="R662" s="151">
        <v>2000</v>
      </c>
      <c r="S662" s="151"/>
      <c r="T662" s="151" t="s">
        <v>2</v>
      </c>
      <c r="U662" s="151"/>
      <c r="V662" s="151">
        <v>3000</v>
      </c>
      <c r="W662" s="151"/>
      <c r="X662" s="29">
        <v>3000</v>
      </c>
      <c r="Y662" s="30" t="s">
        <v>2</v>
      </c>
    </row>
    <row r="663" spans="1:25" ht="12" customHeight="1">
      <c r="A663" s="57"/>
      <c r="B663" s="69"/>
      <c r="C663" s="59"/>
      <c r="D663" s="60"/>
      <c r="E663" s="26" t="s">
        <v>1</v>
      </c>
      <c r="F663" s="152">
        <v>0</v>
      </c>
      <c r="G663" s="153"/>
      <c r="H663" s="153"/>
      <c r="I663" s="153"/>
      <c r="J663" s="153"/>
      <c r="K663" s="153"/>
      <c r="L663" s="153"/>
      <c r="M663" s="153"/>
      <c r="N663" s="153"/>
      <c r="O663" s="153"/>
      <c r="P663" s="153"/>
      <c r="Q663" s="153"/>
      <c r="R663" s="153"/>
      <c r="S663" s="153"/>
      <c r="T663" s="153"/>
      <c r="U663" s="153"/>
      <c r="V663" s="153"/>
      <c r="W663" s="153"/>
      <c r="X663" s="153"/>
      <c r="Y663" s="154"/>
    </row>
    <row r="664" spans="1:25" ht="12" customHeight="1">
      <c r="A664" s="57"/>
      <c r="B664" s="69"/>
      <c r="C664" s="59"/>
      <c r="D664" s="60"/>
      <c r="E664" s="26" t="s">
        <v>0</v>
      </c>
      <c r="F664" s="151">
        <f>F751</f>
        <v>0</v>
      </c>
      <c r="G664" s="151"/>
      <c r="H664" s="151">
        <f>H751</f>
        <v>0</v>
      </c>
      <c r="I664" s="151"/>
      <c r="J664" s="151">
        <f>J751</f>
        <v>0</v>
      </c>
      <c r="K664" s="151"/>
      <c r="L664" s="151">
        <f>L751</f>
        <v>6920</v>
      </c>
      <c r="M664" s="151"/>
      <c r="N664" s="151">
        <f>N751</f>
        <v>8438</v>
      </c>
      <c r="O664" s="151"/>
      <c r="P664" s="151">
        <f>P751</f>
        <v>8438</v>
      </c>
      <c r="Q664" s="151"/>
      <c r="R664" s="151">
        <f>R751</f>
        <v>8438</v>
      </c>
      <c r="S664" s="151"/>
      <c r="T664" s="151">
        <f>T751</f>
        <v>8438</v>
      </c>
      <c r="U664" s="151"/>
      <c r="V664" s="151">
        <f>V751</f>
        <v>10776</v>
      </c>
      <c r="W664" s="151"/>
      <c r="X664" s="29">
        <f>X751</f>
        <v>10776</v>
      </c>
      <c r="Y664" s="28">
        <f>X664/X662*100</f>
        <v>359.2</v>
      </c>
    </row>
    <row r="665" spans="1:25" ht="12" customHeight="1">
      <c r="A665" s="142">
        <v>114</v>
      </c>
      <c r="B665" s="143" t="s">
        <v>2</v>
      </c>
      <c r="C665" s="144" t="s">
        <v>160</v>
      </c>
      <c r="D665" s="145" t="s">
        <v>5</v>
      </c>
      <c r="E665" s="26" t="s">
        <v>4</v>
      </c>
      <c r="F665" s="110">
        <f>F669+F673+F677</f>
        <v>0</v>
      </c>
      <c r="G665" s="111"/>
      <c r="H665" s="110">
        <f>H669+H673+H677</f>
        <v>0</v>
      </c>
      <c r="I665" s="111"/>
      <c r="J665" s="110">
        <f>J669+J673+J677</f>
        <v>0</v>
      </c>
      <c r="K665" s="111"/>
      <c r="L665" s="110">
        <f>L669+L673+L677</f>
        <v>0</v>
      </c>
      <c r="M665" s="111"/>
      <c r="N665" s="110">
        <f>N669+N673+N677</f>
        <v>7</v>
      </c>
      <c r="O665" s="111"/>
      <c r="P665" s="110">
        <f>P669+P673+P677</f>
        <v>13</v>
      </c>
      <c r="Q665" s="111"/>
      <c r="R665" s="110">
        <f>R669+R673+R677</f>
        <v>29</v>
      </c>
      <c r="S665" s="111"/>
      <c r="T665" s="110">
        <f>T669+T673+T677</f>
        <v>41</v>
      </c>
      <c r="U665" s="111"/>
      <c r="V665" s="95" t="s">
        <v>2</v>
      </c>
      <c r="W665" s="111"/>
      <c r="X665" s="27">
        <f>X669+X673+X677</f>
        <v>105</v>
      </c>
      <c r="Y665" s="28">
        <f>X665/X666*100</f>
        <v>583.33333333333326</v>
      </c>
    </row>
    <row r="666" spans="1:25" ht="12" customHeight="1">
      <c r="A666" s="142"/>
      <c r="B666" s="143"/>
      <c r="C666" s="144"/>
      <c r="D666" s="145"/>
      <c r="E666" s="26" t="s">
        <v>3</v>
      </c>
      <c r="F666" s="109" t="s">
        <v>2</v>
      </c>
      <c r="G666" s="109"/>
      <c r="H666" s="109" t="s">
        <v>2</v>
      </c>
      <c r="I666" s="109"/>
      <c r="J666" s="109" t="s">
        <v>2</v>
      </c>
      <c r="K666" s="109"/>
      <c r="L666" s="109">
        <v>4</v>
      </c>
      <c r="M666" s="109"/>
      <c r="N666" s="109" t="s">
        <v>2</v>
      </c>
      <c r="O666" s="109"/>
      <c r="P666" s="109" t="s">
        <v>2</v>
      </c>
      <c r="Q666" s="109"/>
      <c r="R666" s="109">
        <v>13</v>
      </c>
      <c r="S666" s="109"/>
      <c r="T666" s="109" t="s">
        <v>2</v>
      </c>
      <c r="U666" s="109"/>
      <c r="V666" s="109">
        <v>18</v>
      </c>
      <c r="W666" s="109"/>
      <c r="X666" s="29">
        <v>18</v>
      </c>
      <c r="Y666" s="30" t="s">
        <v>2</v>
      </c>
    </row>
    <row r="667" spans="1:25" ht="12" customHeight="1">
      <c r="A667" s="142"/>
      <c r="B667" s="143"/>
      <c r="C667" s="144"/>
      <c r="D667" s="145"/>
      <c r="E667" s="26" t="s">
        <v>1</v>
      </c>
      <c r="F667" s="110">
        <v>0</v>
      </c>
      <c r="G667" s="112"/>
      <c r="H667" s="112"/>
      <c r="I667" s="112"/>
      <c r="J667" s="112"/>
      <c r="K667" s="112"/>
      <c r="L667" s="112"/>
      <c r="M667" s="112"/>
      <c r="N667" s="112"/>
      <c r="O667" s="112"/>
      <c r="P667" s="112"/>
      <c r="Q667" s="112"/>
      <c r="R667" s="112"/>
      <c r="S667" s="112"/>
      <c r="T667" s="112"/>
      <c r="U667" s="112"/>
      <c r="V667" s="112"/>
      <c r="W667" s="112"/>
      <c r="X667" s="112"/>
      <c r="Y667" s="113"/>
    </row>
    <row r="668" spans="1:25" ht="12" customHeight="1">
      <c r="A668" s="142"/>
      <c r="B668" s="143"/>
      <c r="C668" s="144"/>
      <c r="D668" s="145"/>
      <c r="E668" s="26" t="s">
        <v>0</v>
      </c>
      <c r="F668" s="109">
        <f>F672+F676+F680</f>
        <v>0</v>
      </c>
      <c r="G668" s="109"/>
      <c r="H668" s="109">
        <f>H672+H676+H680</f>
        <v>0</v>
      </c>
      <c r="I668" s="109"/>
      <c r="J668" s="109">
        <f>J672+J676+J680</f>
        <v>1</v>
      </c>
      <c r="K668" s="109"/>
      <c r="L668" s="109">
        <f>L672+L676+L680</f>
        <v>8</v>
      </c>
      <c r="M668" s="109"/>
      <c r="N668" s="109">
        <f>N672+N676+N680</f>
        <v>16</v>
      </c>
      <c r="O668" s="109"/>
      <c r="P668" s="109">
        <f>P672+P676+P680</f>
        <v>33</v>
      </c>
      <c r="Q668" s="109"/>
      <c r="R668" s="109">
        <f>R672+R676+R680</f>
        <v>53</v>
      </c>
      <c r="S668" s="109"/>
      <c r="T668" s="109">
        <f>T672+T676+T680</f>
        <v>65</v>
      </c>
      <c r="U668" s="109"/>
      <c r="V668" s="109">
        <f>V672+V676+V680</f>
        <v>106</v>
      </c>
      <c r="W668" s="109"/>
      <c r="X668" s="29">
        <f>X672+X676+X680</f>
        <v>106</v>
      </c>
      <c r="Y668" s="28">
        <f>X668/X666*100</f>
        <v>588.88888888888891</v>
      </c>
    </row>
    <row r="669" spans="1:25" ht="12" customHeight="1">
      <c r="A669" s="142" t="s">
        <v>161</v>
      </c>
      <c r="B669" s="143" t="s">
        <v>2</v>
      </c>
      <c r="C669" s="144" t="s">
        <v>256</v>
      </c>
      <c r="D669" s="145" t="s">
        <v>5</v>
      </c>
      <c r="E669" s="26" t="s">
        <v>4</v>
      </c>
      <c r="F669" s="110">
        <f>F709</f>
        <v>0</v>
      </c>
      <c r="G669" s="111"/>
      <c r="H669" s="110">
        <f>H709</f>
        <v>0</v>
      </c>
      <c r="I669" s="111"/>
      <c r="J669" s="110">
        <f>J709</f>
        <v>0</v>
      </c>
      <c r="K669" s="111"/>
      <c r="L669" s="110">
        <f>L709</f>
        <v>0</v>
      </c>
      <c r="M669" s="111"/>
      <c r="N669" s="110">
        <f>N709</f>
        <v>6</v>
      </c>
      <c r="O669" s="111"/>
      <c r="P669" s="110">
        <f>P709</f>
        <v>10</v>
      </c>
      <c r="Q669" s="111"/>
      <c r="R669" s="110">
        <f>R709</f>
        <v>17</v>
      </c>
      <c r="S669" s="111"/>
      <c r="T669" s="110">
        <f>T709</f>
        <v>21</v>
      </c>
      <c r="U669" s="111"/>
      <c r="V669" s="110">
        <f>V709</f>
        <v>52</v>
      </c>
      <c r="W669" s="111"/>
      <c r="X669" s="27">
        <f>X709</f>
        <v>52</v>
      </c>
      <c r="Y669" s="28">
        <f>X669/X670*100</f>
        <v>577.77777777777771</v>
      </c>
    </row>
    <row r="670" spans="1:25" ht="12" customHeight="1">
      <c r="A670" s="142"/>
      <c r="B670" s="143"/>
      <c r="C670" s="144"/>
      <c r="D670" s="145"/>
      <c r="E670" s="26" t="s">
        <v>3</v>
      </c>
      <c r="F670" s="109" t="s">
        <v>2</v>
      </c>
      <c r="G670" s="109"/>
      <c r="H670" s="109" t="s">
        <v>2</v>
      </c>
      <c r="I670" s="109"/>
      <c r="J670" s="109" t="s">
        <v>2</v>
      </c>
      <c r="K670" s="109"/>
      <c r="L670" s="109">
        <v>2</v>
      </c>
      <c r="M670" s="109"/>
      <c r="N670" s="109" t="s">
        <v>2</v>
      </c>
      <c r="O670" s="109"/>
      <c r="P670" s="109" t="s">
        <v>2</v>
      </c>
      <c r="Q670" s="109"/>
      <c r="R670" s="109">
        <v>7</v>
      </c>
      <c r="S670" s="109"/>
      <c r="T670" s="109" t="s">
        <v>2</v>
      </c>
      <c r="U670" s="109"/>
      <c r="V670" s="109">
        <v>9</v>
      </c>
      <c r="W670" s="109"/>
      <c r="X670" s="29">
        <v>9</v>
      </c>
      <c r="Y670" s="30" t="s">
        <v>2</v>
      </c>
    </row>
    <row r="671" spans="1:25" ht="12" customHeight="1">
      <c r="A671" s="142"/>
      <c r="B671" s="143"/>
      <c r="C671" s="144"/>
      <c r="D671" s="145"/>
      <c r="E671" s="26" t="s">
        <v>1</v>
      </c>
      <c r="F671" s="110">
        <v>0</v>
      </c>
      <c r="G671" s="112"/>
      <c r="H671" s="112"/>
      <c r="I671" s="112"/>
      <c r="J671" s="112"/>
      <c r="K671" s="112"/>
      <c r="L671" s="112"/>
      <c r="M671" s="112"/>
      <c r="N671" s="112"/>
      <c r="O671" s="112"/>
      <c r="P671" s="112"/>
      <c r="Q671" s="112"/>
      <c r="R671" s="112"/>
      <c r="S671" s="112"/>
      <c r="T671" s="112"/>
      <c r="U671" s="112"/>
      <c r="V671" s="112"/>
      <c r="W671" s="112"/>
      <c r="X671" s="112"/>
      <c r="Y671" s="113"/>
    </row>
    <row r="672" spans="1:25" ht="12" customHeight="1">
      <c r="A672" s="142"/>
      <c r="B672" s="143"/>
      <c r="C672" s="144"/>
      <c r="D672" s="145"/>
      <c r="E672" s="26" t="s">
        <v>0</v>
      </c>
      <c r="F672" s="109">
        <f>F712</f>
        <v>0</v>
      </c>
      <c r="G672" s="109"/>
      <c r="H672" s="109">
        <f>H712</f>
        <v>0</v>
      </c>
      <c r="I672" s="109"/>
      <c r="J672" s="109">
        <f>J712</f>
        <v>1</v>
      </c>
      <c r="K672" s="109"/>
      <c r="L672" s="109">
        <f>L712</f>
        <v>7</v>
      </c>
      <c r="M672" s="109"/>
      <c r="N672" s="109">
        <f>N712</f>
        <v>13</v>
      </c>
      <c r="O672" s="109"/>
      <c r="P672" s="109">
        <f>P712</f>
        <v>24</v>
      </c>
      <c r="Q672" s="109"/>
      <c r="R672" s="109">
        <f>R712</f>
        <v>27</v>
      </c>
      <c r="S672" s="109"/>
      <c r="T672" s="109">
        <f>T712</f>
        <v>34</v>
      </c>
      <c r="U672" s="109"/>
      <c r="V672" s="109">
        <f>V712</f>
        <v>53</v>
      </c>
      <c r="W672" s="109"/>
      <c r="X672" s="29">
        <f>X712</f>
        <v>53</v>
      </c>
      <c r="Y672" s="28">
        <f>X672/X670*100</f>
        <v>588.88888888888891</v>
      </c>
    </row>
    <row r="673" spans="1:25" ht="12" customHeight="1">
      <c r="A673" s="57" t="s">
        <v>162</v>
      </c>
      <c r="B673" s="58" t="s">
        <v>2</v>
      </c>
      <c r="C673" s="59" t="s">
        <v>257</v>
      </c>
      <c r="D673" s="60" t="s">
        <v>5</v>
      </c>
      <c r="E673" s="26" t="s">
        <v>4</v>
      </c>
      <c r="F673" s="152">
        <f>F724</f>
        <v>0</v>
      </c>
      <c r="G673" s="155"/>
      <c r="H673" s="152">
        <f>H724</f>
        <v>0</v>
      </c>
      <c r="I673" s="155"/>
      <c r="J673" s="152">
        <f>J724</f>
        <v>0</v>
      </c>
      <c r="K673" s="155"/>
      <c r="L673" s="152">
        <f>L724</f>
        <v>0</v>
      </c>
      <c r="M673" s="155"/>
      <c r="N673" s="152">
        <f>N724</f>
        <v>1</v>
      </c>
      <c r="O673" s="155"/>
      <c r="P673" s="152">
        <f>P724</f>
        <v>3</v>
      </c>
      <c r="Q673" s="155"/>
      <c r="R673" s="152">
        <f>R724</f>
        <v>10</v>
      </c>
      <c r="S673" s="155"/>
      <c r="T673" s="152">
        <f>T724</f>
        <v>12</v>
      </c>
      <c r="U673" s="155"/>
      <c r="V673" s="152">
        <f>V724</f>
        <v>30</v>
      </c>
      <c r="W673" s="155"/>
      <c r="X673" s="27">
        <f>X724</f>
        <v>30</v>
      </c>
      <c r="Y673" s="28">
        <f>X673/X674*100</f>
        <v>750</v>
      </c>
    </row>
    <row r="674" spans="1:25" ht="12" customHeight="1">
      <c r="A674" s="57"/>
      <c r="B674" s="58"/>
      <c r="C674" s="59"/>
      <c r="D674" s="60"/>
      <c r="E674" s="26" t="s">
        <v>3</v>
      </c>
      <c r="F674" s="151" t="s">
        <v>2</v>
      </c>
      <c r="G674" s="151"/>
      <c r="H674" s="151" t="s">
        <v>2</v>
      </c>
      <c r="I674" s="151"/>
      <c r="J674" s="151" t="s">
        <v>2</v>
      </c>
      <c r="K674" s="151"/>
      <c r="L674" s="151">
        <v>1</v>
      </c>
      <c r="M674" s="151"/>
      <c r="N674" s="151" t="s">
        <v>2</v>
      </c>
      <c r="O674" s="151"/>
      <c r="P674" s="151" t="s">
        <v>2</v>
      </c>
      <c r="Q674" s="151"/>
      <c r="R674" s="151">
        <v>3</v>
      </c>
      <c r="S674" s="151"/>
      <c r="T674" s="151" t="s">
        <v>2</v>
      </c>
      <c r="U674" s="151"/>
      <c r="V674" s="151">
        <v>4</v>
      </c>
      <c r="W674" s="151"/>
      <c r="X674" s="29">
        <f>V674</f>
        <v>4</v>
      </c>
      <c r="Y674" s="30" t="s">
        <v>2</v>
      </c>
    </row>
    <row r="675" spans="1:25" ht="12" customHeight="1">
      <c r="A675" s="57"/>
      <c r="B675" s="58"/>
      <c r="C675" s="59"/>
      <c r="D675" s="60"/>
      <c r="E675" s="26" t="s">
        <v>1</v>
      </c>
      <c r="F675" s="152">
        <v>0</v>
      </c>
      <c r="G675" s="153"/>
      <c r="H675" s="153"/>
      <c r="I675" s="153"/>
      <c r="J675" s="153"/>
      <c r="K675" s="153"/>
      <c r="L675" s="153"/>
      <c r="M675" s="153"/>
      <c r="N675" s="153"/>
      <c r="O675" s="153"/>
      <c r="P675" s="153"/>
      <c r="Q675" s="153"/>
      <c r="R675" s="153"/>
      <c r="S675" s="153"/>
      <c r="T675" s="153"/>
      <c r="U675" s="153"/>
      <c r="V675" s="153"/>
      <c r="W675" s="153"/>
      <c r="X675" s="153"/>
      <c r="Y675" s="154"/>
    </row>
    <row r="676" spans="1:25" ht="12" customHeight="1">
      <c r="A676" s="57"/>
      <c r="B676" s="58"/>
      <c r="C676" s="59"/>
      <c r="D676" s="60"/>
      <c r="E676" s="26" t="s">
        <v>0</v>
      </c>
      <c r="F676" s="151">
        <f>F727</f>
        <v>0</v>
      </c>
      <c r="G676" s="151"/>
      <c r="H676" s="151">
        <f>H727</f>
        <v>0</v>
      </c>
      <c r="I676" s="151"/>
      <c r="J676" s="151">
        <f>J727</f>
        <v>0</v>
      </c>
      <c r="K676" s="151"/>
      <c r="L676" s="151">
        <f>L727</f>
        <v>1</v>
      </c>
      <c r="M676" s="151"/>
      <c r="N676" s="151">
        <f>N727</f>
        <v>3</v>
      </c>
      <c r="O676" s="151"/>
      <c r="P676" s="151">
        <f>P727</f>
        <v>9</v>
      </c>
      <c r="Q676" s="151"/>
      <c r="R676" s="151">
        <f>R727</f>
        <v>14</v>
      </c>
      <c r="S676" s="151"/>
      <c r="T676" s="151">
        <f>T727</f>
        <v>17</v>
      </c>
      <c r="U676" s="151"/>
      <c r="V676" s="151">
        <f>V727</f>
        <v>30</v>
      </c>
      <c r="W676" s="151"/>
      <c r="X676" s="29">
        <f>X727</f>
        <v>30</v>
      </c>
      <c r="Y676" s="28">
        <f>X676/X674*100</f>
        <v>750</v>
      </c>
    </row>
    <row r="677" spans="1:25" ht="12" customHeight="1">
      <c r="A677" s="57" t="s">
        <v>163</v>
      </c>
      <c r="B677" s="58" t="s">
        <v>2</v>
      </c>
      <c r="C677" s="59" t="s">
        <v>258</v>
      </c>
      <c r="D677" s="60" t="s">
        <v>5</v>
      </c>
      <c r="E677" s="26" t="s">
        <v>4</v>
      </c>
      <c r="F677" s="152">
        <f>F763</f>
        <v>0</v>
      </c>
      <c r="G677" s="155"/>
      <c r="H677" s="152">
        <f>H763</f>
        <v>0</v>
      </c>
      <c r="I677" s="155"/>
      <c r="J677" s="152">
        <f>J763</f>
        <v>0</v>
      </c>
      <c r="K677" s="155"/>
      <c r="L677" s="152">
        <f>L763</f>
        <v>0</v>
      </c>
      <c r="M677" s="155"/>
      <c r="N677" s="152">
        <f>N763</f>
        <v>0</v>
      </c>
      <c r="O677" s="155"/>
      <c r="P677" s="152">
        <f>P763</f>
        <v>0</v>
      </c>
      <c r="Q677" s="155"/>
      <c r="R677" s="152">
        <f>R763</f>
        <v>2</v>
      </c>
      <c r="S677" s="155"/>
      <c r="T677" s="152">
        <f>T763</f>
        <v>8</v>
      </c>
      <c r="U677" s="155"/>
      <c r="V677" s="152">
        <f>V763</f>
        <v>23</v>
      </c>
      <c r="W677" s="155"/>
      <c r="X677" s="27">
        <f>X763</f>
        <v>23</v>
      </c>
      <c r="Y677" s="28">
        <f>X677/X678*100</f>
        <v>459.99999999999994</v>
      </c>
    </row>
    <row r="678" spans="1:25" ht="12" customHeight="1">
      <c r="A678" s="57"/>
      <c r="B678" s="58"/>
      <c r="C678" s="59"/>
      <c r="D678" s="60"/>
      <c r="E678" s="26" t="s">
        <v>3</v>
      </c>
      <c r="F678" s="151" t="s">
        <v>2</v>
      </c>
      <c r="G678" s="151"/>
      <c r="H678" s="151" t="s">
        <v>2</v>
      </c>
      <c r="I678" s="151"/>
      <c r="J678" s="151" t="s">
        <v>2</v>
      </c>
      <c r="K678" s="151"/>
      <c r="L678" s="151">
        <v>1</v>
      </c>
      <c r="M678" s="151"/>
      <c r="N678" s="151" t="s">
        <v>2</v>
      </c>
      <c r="O678" s="151"/>
      <c r="P678" s="151" t="s">
        <v>2</v>
      </c>
      <c r="Q678" s="151"/>
      <c r="R678" s="151">
        <v>3</v>
      </c>
      <c r="S678" s="151"/>
      <c r="T678" s="151" t="s">
        <v>2</v>
      </c>
      <c r="U678" s="151"/>
      <c r="V678" s="151">
        <v>5</v>
      </c>
      <c r="W678" s="151"/>
      <c r="X678" s="29">
        <v>5</v>
      </c>
      <c r="Y678" s="30" t="s">
        <v>2</v>
      </c>
    </row>
    <row r="679" spans="1:25" ht="12" customHeight="1">
      <c r="A679" s="57"/>
      <c r="B679" s="58"/>
      <c r="C679" s="59"/>
      <c r="D679" s="60"/>
      <c r="E679" s="26" t="s">
        <v>1</v>
      </c>
      <c r="F679" s="152">
        <v>0</v>
      </c>
      <c r="G679" s="153"/>
      <c r="H679" s="153"/>
      <c r="I679" s="153"/>
      <c r="J679" s="153"/>
      <c r="K679" s="153"/>
      <c r="L679" s="153"/>
      <c r="M679" s="153"/>
      <c r="N679" s="153"/>
      <c r="O679" s="153"/>
      <c r="P679" s="153"/>
      <c r="Q679" s="153"/>
      <c r="R679" s="153"/>
      <c r="S679" s="153"/>
      <c r="T679" s="153"/>
      <c r="U679" s="153"/>
      <c r="V679" s="153"/>
      <c r="W679" s="153"/>
      <c r="X679" s="153"/>
      <c r="Y679" s="154"/>
    </row>
    <row r="680" spans="1:25" ht="12" customHeight="1">
      <c r="A680" s="57"/>
      <c r="B680" s="58"/>
      <c r="C680" s="59"/>
      <c r="D680" s="60"/>
      <c r="E680" s="26" t="s">
        <v>0</v>
      </c>
      <c r="F680" s="151">
        <f>F766</f>
        <v>0</v>
      </c>
      <c r="G680" s="151"/>
      <c r="H680" s="151">
        <f>H766</f>
        <v>0</v>
      </c>
      <c r="I680" s="151"/>
      <c r="J680" s="151">
        <f>J766</f>
        <v>0</v>
      </c>
      <c r="K680" s="151"/>
      <c r="L680" s="151">
        <f>L766</f>
        <v>0</v>
      </c>
      <c r="M680" s="151"/>
      <c r="N680" s="151">
        <f>N766</f>
        <v>0</v>
      </c>
      <c r="O680" s="151"/>
      <c r="P680" s="151">
        <f>P766</f>
        <v>0</v>
      </c>
      <c r="Q680" s="151"/>
      <c r="R680" s="151">
        <f>R766</f>
        <v>12</v>
      </c>
      <c r="S680" s="151"/>
      <c r="T680" s="151">
        <f>T766</f>
        <v>14</v>
      </c>
      <c r="U680" s="151"/>
      <c r="V680" s="151">
        <f>V766</f>
        <v>23</v>
      </c>
      <c r="W680" s="151"/>
      <c r="X680" s="29">
        <f>X766</f>
        <v>23</v>
      </c>
      <c r="Y680" s="28">
        <f>X680/X678*100</f>
        <v>459.99999999999994</v>
      </c>
    </row>
    <row r="681" spans="1:25" ht="12" customHeight="1">
      <c r="A681" s="57">
        <v>115</v>
      </c>
      <c r="B681" s="141" t="s">
        <v>150</v>
      </c>
      <c r="C681" s="59" t="s">
        <v>259</v>
      </c>
      <c r="D681" s="60" t="s">
        <v>5</v>
      </c>
      <c r="E681" s="26" t="s">
        <v>4</v>
      </c>
      <c r="F681" s="152">
        <f>F728</f>
        <v>0</v>
      </c>
      <c r="G681" s="155"/>
      <c r="H681" s="152">
        <f>H728</f>
        <v>0</v>
      </c>
      <c r="I681" s="155"/>
      <c r="J681" s="152">
        <f>J728</f>
        <v>0</v>
      </c>
      <c r="K681" s="155"/>
      <c r="L681" s="152">
        <f>L728</f>
        <v>0</v>
      </c>
      <c r="M681" s="155"/>
      <c r="N681" s="152">
        <f>N728</f>
        <v>1</v>
      </c>
      <c r="O681" s="155"/>
      <c r="P681" s="152">
        <f>P728</f>
        <v>3</v>
      </c>
      <c r="Q681" s="155"/>
      <c r="R681" s="152">
        <f>R728</f>
        <v>10</v>
      </c>
      <c r="S681" s="155"/>
      <c r="T681" s="152">
        <f>T728</f>
        <v>12</v>
      </c>
      <c r="U681" s="155"/>
      <c r="V681" s="152">
        <f>V728</f>
        <v>30</v>
      </c>
      <c r="W681" s="155"/>
      <c r="X681" s="27">
        <f>X728</f>
        <v>30</v>
      </c>
      <c r="Y681" s="28">
        <f>X681/X682*100</f>
        <v>750</v>
      </c>
    </row>
    <row r="682" spans="1:25" ht="12" customHeight="1">
      <c r="A682" s="57"/>
      <c r="B682" s="141"/>
      <c r="C682" s="59"/>
      <c r="D682" s="60"/>
      <c r="E682" s="26" t="s">
        <v>3</v>
      </c>
      <c r="F682" s="151" t="s">
        <v>2</v>
      </c>
      <c r="G682" s="151"/>
      <c r="H682" s="151" t="s">
        <v>2</v>
      </c>
      <c r="I682" s="151"/>
      <c r="J682" s="151" t="s">
        <v>2</v>
      </c>
      <c r="K682" s="151"/>
      <c r="L682" s="151">
        <v>1</v>
      </c>
      <c r="M682" s="151"/>
      <c r="N682" s="151" t="s">
        <v>2</v>
      </c>
      <c r="O682" s="151"/>
      <c r="P682" s="151" t="s">
        <v>2</v>
      </c>
      <c r="Q682" s="151"/>
      <c r="R682" s="151">
        <v>3</v>
      </c>
      <c r="S682" s="151"/>
      <c r="T682" s="151" t="s">
        <v>2</v>
      </c>
      <c r="U682" s="151"/>
      <c r="V682" s="151">
        <v>4</v>
      </c>
      <c r="W682" s="151"/>
      <c r="X682" s="29">
        <v>4</v>
      </c>
      <c r="Y682" s="30" t="s">
        <v>2</v>
      </c>
    </row>
    <row r="683" spans="1:25" ht="12" customHeight="1">
      <c r="A683" s="57"/>
      <c r="B683" s="141"/>
      <c r="C683" s="59"/>
      <c r="D683" s="60"/>
      <c r="E683" s="26" t="s">
        <v>1</v>
      </c>
      <c r="F683" s="152">
        <v>0</v>
      </c>
      <c r="G683" s="153"/>
      <c r="H683" s="153"/>
      <c r="I683" s="153"/>
      <c r="J683" s="153"/>
      <c r="K683" s="153"/>
      <c r="L683" s="153"/>
      <c r="M683" s="153"/>
      <c r="N683" s="153"/>
      <c r="O683" s="153"/>
      <c r="P683" s="153"/>
      <c r="Q683" s="153"/>
      <c r="R683" s="153"/>
      <c r="S683" s="153"/>
      <c r="T683" s="153"/>
      <c r="U683" s="153"/>
      <c r="V683" s="153"/>
      <c r="W683" s="153"/>
      <c r="X683" s="153"/>
      <c r="Y683" s="154"/>
    </row>
    <row r="684" spans="1:25" ht="12" customHeight="1">
      <c r="A684" s="57"/>
      <c r="B684" s="141"/>
      <c r="C684" s="59"/>
      <c r="D684" s="60"/>
      <c r="E684" s="26" t="s">
        <v>0</v>
      </c>
      <c r="F684" s="151">
        <f>F731</f>
        <v>0</v>
      </c>
      <c r="G684" s="151"/>
      <c r="H684" s="151">
        <f>H731</f>
        <v>0</v>
      </c>
      <c r="I684" s="151"/>
      <c r="J684" s="151">
        <f>J731</f>
        <v>0</v>
      </c>
      <c r="K684" s="151"/>
      <c r="L684" s="151">
        <f>L731</f>
        <v>1</v>
      </c>
      <c r="M684" s="151"/>
      <c r="N684" s="151">
        <f>N731</f>
        <v>3</v>
      </c>
      <c r="O684" s="151"/>
      <c r="P684" s="151">
        <f>P731</f>
        <v>9</v>
      </c>
      <c r="Q684" s="151"/>
      <c r="R684" s="151">
        <f>R731</f>
        <v>14</v>
      </c>
      <c r="S684" s="151"/>
      <c r="T684" s="151">
        <f>T731</f>
        <v>17</v>
      </c>
      <c r="U684" s="151"/>
      <c r="V684" s="151">
        <f>V731</f>
        <v>30</v>
      </c>
      <c r="W684" s="151"/>
      <c r="X684" s="29">
        <f>X731</f>
        <v>30</v>
      </c>
      <c r="Y684" s="28">
        <f>X684/X682*100</f>
        <v>750</v>
      </c>
    </row>
    <row r="685" spans="1:25" ht="12" customHeight="1">
      <c r="A685" s="80" t="s">
        <v>7</v>
      </c>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2"/>
    </row>
    <row r="686" spans="1:25" ht="12" customHeight="1">
      <c r="A686" s="142">
        <v>116</v>
      </c>
      <c r="B686" s="149" t="s">
        <v>2</v>
      </c>
      <c r="C686" s="144" t="s">
        <v>218</v>
      </c>
      <c r="D686" s="145" t="s">
        <v>93</v>
      </c>
      <c r="E686" s="26" t="s">
        <v>4</v>
      </c>
      <c r="F686" s="110">
        <f>F753</f>
        <v>0</v>
      </c>
      <c r="G686" s="111"/>
      <c r="H686" s="110">
        <f>H753</f>
        <v>0</v>
      </c>
      <c r="I686" s="111"/>
      <c r="J686" s="110">
        <f>J753</f>
        <v>0</v>
      </c>
      <c r="K686" s="111"/>
      <c r="L686" s="110">
        <f>L753</f>
        <v>0</v>
      </c>
      <c r="M686" s="111"/>
      <c r="N686" s="110">
        <f>N753</f>
        <v>24802</v>
      </c>
      <c r="O686" s="111"/>
      <c r="P686" s="110">
        <f>P753</f>
        <v>1361463</v>
      </c>
      <c r="Q686" s="111"/>
      <c r="R686" s="110">
        <f>R753</f>
        <v>1361463</v>
      </c>
      <c r="S686" s="111"/>
      <c r="T686" s="110">
        <f>T753</f>
        <v>1361463</v>
      </c>
      <c r="U686" s="111"/>
      <c r="V686" s="110">
        <f>V753</f>
        <v>427986</v>
      </c>
      <c r="W686" s="111"/>
      <c r="X686" s="27">
        <f>X753</f>
        <v>427986</v>
      </c>
      <c r="Y686" s="28">
        <f>X686/X687*100</f>
        <v>427.98600000000005</v>
      </c>
    </row>
    <row r="687" spans="1:25" ht="12" customHeight="1">
      <c r="A687" s="142"/>
      <c r="B687" s="149"/>
      <c r="C687" s="144"/>
      <c r="D687" s="145"/>
      <c r="E687" s="26" t="s">
        <v>3</v>
      </c>
      <c r="F687" s="109" t="s">
        <v>2</v>
      </c>
      <c r="G687" s="109"/>
      <c r="H687" s="109" t="s">
        <v>2</v>
      </c>
      <c r="I687" s="109"/>
      <c r="J687" s="109" t="s">
        <v>2</v>
      </c>
      <c r="K687" s="109"/>
      <c r="L687" s="109">
        <v>50000</v>
      </c>
      <c r="M687" s="109"/>
      <c r="N687" s="91" t="s">
        <v>2</v>
      </c>
      <c r="O687" s="91"/>
      <c r="P687" s="91" t="s">
        <v>2</v>
      </c>
      <c r="Q687" s="91"/>
      <c r="R687" s="109">
        <v>75000</v>
      </c>
      <c r="S687" s="109"/>
      <c r="T687" s="109" t="s">
        <v>2</v>
      </c>
      <c r="U687" s="109"/>
      <c r="V687" s="109">
        <v>100000</v>
      </c>
      <c r="W687" s="109"/>
      <c r="X687" s="29">
        <v>100000</v>
      </c>
      <c r="Y687" s="30" t="s">
        <v>2</v>
      </c>
    </row>
    <row r="688" spans="1:25" ht="12" customHeight="1">
      <c r="A688" s="142"/>
      <c r="B688" s="149"/>
      <c r="C688" s="144"/>
      <c r="D688" s="145"/>
      <c r="E688" s="26" t="s">
        <v>1</v>
      </c>
      <c r="F688" s="110">
        <v>0</v>
      </c>
      <c r="G688" s="112"/>
      <c r="H688" s="112"/>
      <c r="I688" s="112"/>
      <c r="J688" s="112"/>
      <c r="K688" s="112"/>
      <c r="L688" s="112"/>
      <c r="M688" s="112"/>
      <c r="N688" s="112"/>
      <c r="O688" s="112"/>
      <c r="P688" s="112"/>
      <c r="Q688" s="112"/>
      <c r="R688" s="112"/>
      <c r="S688" s="112"/>
      <c r="T688" s="112"/>
      <c r="U688" s="112"/>
      <c r="V688" s="112"/>
      <c r="W688" s="112"/>
      <c r="X688" s="112"/>
      <c r="Y688" s="113"/>
    </row>
    <row r="689" spans="1:25" ht="12" customHeight="1">
      <c r="A689" s="142"/>
      <c r="B689" s="149"/>
      <c r="C689" s="144"/>
      <c r="D689" s="145"/>
      <c r="E689" s="26" t="s">
        <v>0</v>
      </c>
      <c r="F689" s="91">
        <f>F756</f>
        <v>0</v>
      </c>
      <c r="G689" s="91"/>
      <c r="H689" s="91">
        <f>H756</f>
        <v>0</v>
      </c>
      <c r="I689" s="91"/>
      <c r="J689" s="91">
        <f>J756</f>
        <v>0</v>
      </c>
      <c r="K689" s="91"/>
      <c r="L689" s="91">
        <f>L756</f>
        <v>24802</v>
      </c>
      <c r="M689" s="91"/>
      <c r="N689" s="91">
        <f>N756</f>
        <v>30000</v>
      </c>
      <c r="O689" s="91"/>
      <c r="P689" s="91">
        <f>P756</f>
        <v>30000</v>
      </c>
      <c r="Q689" s="91"/>
      <c r="R689" s="91">
        <f>R756</f>
        <v>30000</v>
      </c>
      <c r="S689" s="91"/>
      <c r="T689" s="91">
        <f>T756</f>
        <v>234400</v>
      </c>
      <c r="U689" s="91"/>
      <c r="V689" s="91">
        <f>V756</f>
        <v>413975</v>
      </c>
      <c r="W689" s="91"/>
      <c r="X689" s="29">
        <f>X756</f>
        <v>413975</v>
      </c>
      <c r="Y689" s="28">
        <f>X689/X687*100</f>
        <v>413.97500000000002</v>
      </c>
    </row>
    <row r="690" spans="1:25" ht="12" customHeight="1">
      <c r="A690" s="57">
        <v>117</v>
      </c>
      <c r="B690" s="69" t="s">
        <v>14</v>
      </c>
      <c r="C690" s="59" t="s">
        <v>260</v>
      </c>
      <c r="D690" s="60" t="s">
        <v>5</v>
      </c>
      <c r="E690" s="26" t="s">
        <v>4</v>
      </c>
      <c r="F690" s="152">
        <f>F714+F737+F757</f>
        <v>0</v>
      </c>
      <c r="G690" s="155"/>
      <c r="H690" s="152">
        <f>H714+H737+H757</f>
        <v>0</v>
      </c>
      <c r="I690" s="155"/>
      <c r="J690" s="152">
        <f>J714+J737+J757</f>
        <v>0</v>
      </c>
      <c r="K690" s="155"/>
      <c r="L690" s="152">
        <f>L714+L737+L757</f>
        <v>0</v>
      </c>
      <c r="M690" s="155"/>
      <c r="N690" s="152">
        <f>N714+N737+N757</f>
        <v>0</v>
      </c>
      <c r="O690" s="155"/>
      <c r="P690" s="152">
        <f>P714+P737+P757</f>
        <v>1</v>
      </c>
      <c r="Q690" s="155"/>
      <c r="R690" s="152">
        <f>R714+R737+R757</f>
        <v>2</v>
      </c>
      <c r="S690" s="155"/>
      <c r="T690" s="152">
        <f>T714+T737+T757</f>
        <v>4</v>
      </c>
      <c r="U690" s="155"/>
      <c r="V690" s="152">
        <f>V714+V737+V757</f>
        <v>63.75</v>
      </c>
      <c r="W690" s="155"/>
      <c r="X690" s="27">
        <f>X714+X737+X757</f>
        <v>63.75</v>
      </c>
      <c r="Y690" s="28">
        <f>X690/X691*100</f>
        <v>132.8125</v>
      </c>
    </row>
    <row r="691" spans="1:25" ht="12" customHeight="1">
      <c r="A691" s="57"/>
      <c r="B691" s="69"/>
      <c r="C691" s="59"/>
      <c r="D691" s="60"/>
      <c r="E691" s="26" t="s">
        <v>3</v>
      </c>
      <c r="F691" s="151" t="s">
        <v>2</v>
      </c>
      <c r="G691" s="151"/>
      <c r="H691" s="151" t="s">
        <v>2</v>
      </c>
      <c r="I691" s="151"/>
      <c r="J691" s="151" t="s">
        <v>2</v>
      </c>
      <c r="K691" s="151"/>
      <c r="L691" s="151">
        <v>15</v>
      </c>
      <c r="M691" s="151"/>
      <c r="N691" s="150" t="s">
        <v>2</v>
      </c>
      <c r="O691" s="150"/>
      <c r="P691" s="150" t="s">
        <v>2</v>
      </c>
      <c r="Q691" s="150"/>
      <c r="R691" s="151">
        <v>37</v>
      </c>
      <c r="S691" s="151"/>
      <c r="T691" s="151" t="s">
        <v>2</v>
      </c>
      <c r="U691" s="151"/>
      <c r="V691" s="151">
        <v>48</v>
      </c>
      <c r="W691" s="151"/>
      <c r="X691" s="29">
        <v>48</v>
      </c>
      <c r="Y691" s="30" t="s">
        <v>2</v>
      </c>
    </row>
    <row r="692" spans="1:25" ht="12" customHeight="1">
      <c r="A692" s="57"/>
      <c r="B692" s="69"/>
      <c r="C692" s="59"/>
      <c r="D692" s="60"/>
      <c r="E692" s="26" t="s">
        <v>1</v>
      </c>
      <c r="F692" s="152">
        <v>0</v>
      </c>
      <c r="G692" s="153"/>
      <c r="H692" s="153"/>
      <c r="I692" s="153"/>
      <c r="J692" s="153"/>
      <c r="K692" s="153"/>
      <c r="L692" s="153"/>
      <c r="M692" s="153"/>
      <c r="N692" s="153"/>
      <c r="O692" s="153"/>
      <c r="P692" s="153"/>
      <c r="Q692" s="153"/>
      <c r="R692" s="153"/>
      <c r="S692" s="153"/>
      <c r="T692" s="153"/>
      <c r="U692" s="153"/>
      <c r="V692" s="153"/>
      <c r="W692" s="153"/>
      <c r="X692" s="153"/>
      <c r="Y692" s="154"/>
    </row>
    <row r="693" spans="1:25" ht="12" customHeight="1">
      <c r="A693" s="57"/>
      <c r="B693" s="69"/>
      <c r="C693" s="59"/>
      <c r="D693" s="60"/>
      <c r="E693" s="26" t="s">
        <v>0</v>
      </c>
      <c r="F693" s="150">
        <f>F717+F740+F760</f>
        <v>0</v>
      </c>
      <c r="G693" s="150"/>
      <c r="H693" s="150">
        <f>H717+H740+H760</f>
        <v>0</v>
      </c>
      <c r="I693" s="150"/>
      <c r="J693" s="150">
        <f>J717+J740+J760</f>
        <v>0</v>
      </c>
      <c r="K693" s="150"/>
      <c r="L693" s="150">
        <f>L717+L740+L760</f>
        <v>0</v>
      </c>
      <c r="M693" s="150"/>
      <c r="N693" s="150">
        <f>N717+N740+N760</f>
        <v>1</v>
      </c>
      <c r="O693" s="150"/>
      <c r="P693" s="172">
        <f>P717+P740+P760</f>
        <v>9.5</v>
      </c>
      <c r="Q693" s="172"/>
      <c r="R693" s="172">
        <f>R717+R740+R760</f>
        <v>12.5</v>
      </c>
      <c r="S693" s="172"/>
      <c r="T693" s="172">
        <f>T717+T740+T760</f>
        <v>37.46</v>
      </c>
      <c r="U693" s="172"/>
      <c r="V693" s="172">
        <f>V717+V740+V760</f>
        <v>56.46</v>
      </c>
      <c r="W693" s="172"/>
      <c r="X693" s="29">
        <f>X717+X740+X760</f>
        <v>56.46</v>
      </c>
      <c r="Y693" s="28">
        <f>X693/X691*100</f>
        <v>117.625</v>
      </c>
    </row>
    <row r="694" spans="1:25" ht="12" customHeight="1">
      <c r="A694" s="57">
        <v>118</v>
      </c>
      <c r="B694" s="69" t="s">
        <v>2</v>
      </c>
      <c r="C694" s="59" t="s">
        <v>261</v>
      </c>
      <c r="D694" s="60" t="s">
        <v>93</v>
      </c>
      <c r="E694" s="26" t="s">
        <v>4</v>
      </c>
      <c r="F694" s="152">
        <f>F718</f>
        <v>0</v>
      </c>
      <c r="G694" s="155"/>
      <c r="H694" s="152">
        <f>H718</f>
        <v>0</v>
      </c>
      <c r="I694" s="155"/>
      <c r="J694" s="152">
        <f>J718</f>
        <v>0</v>
      </c>
      <c r="K694" s="155"/>
      <c r="L694" s="152">
        <f>L718</f>
        <v>0</v>
      </c>
      <c r="M694" s="155"/>
      <c r="N694" s="152">
        <f>N718</f>
        <v>0</v>
      </c>
      <c r="O694" s="155"/>
      <c r="P694" s="152">
        <f>P718</f>
        <v>0</v>
      </c>
      <c r="Q694" s="155"/>
      <c r="R694" s="152">
        <f>R718</f>
        <v>14000</v>
      </c>
      <c r="S694" s="155"/>
      <c r="T694" s="152">
        <f>T718</f>
        <v>14000</v>
      </c>
      <c r="U694" s="155"/>
      <c r="V694" s="152">
        <f>V718</f>
        <v>141500</v>
      </c>
      <c r="W694" s="155"/>
      <c r="X694" s="27">
        <f>X718</f>
        <v>141500</v>
      </c>
      <c r="Y694" s="28">
        <f>X694/X695*100</f>
        <v>94.333333333333343</v>
      </c>
    </row>
    <row r="695" spans="1:25" ht="12" customHeight="1">
      <c r="A695" s="57"/>
      <c r="B695" s="69"/>
      <c r="C695" s="59"/>
      <c r="D695" s="60"/>
      <c r="E695" s="26" t="s">
        <v>3</v>
      </c>
      <c r="F695" s="151" t="s">
        <v>2</v>
      </c>
      <c r="G695" s="151"/>
      <c r="H695" s="151" t="s">
        <v>2</v>
      </c>
      <c r="I695" s="151"/>
      <c r="J695" s="151" t="s">
        <v>2</v>
      </c>
      <c r="K695" s="151"/>
      <c r="L695" s="151">
        <v>50000</v>
      </c>
      <c r="M695" s="151"/>
      <c r="N695" s="150" t="s">
        <v>2</v>
      </c>
      <c r="O695" s="150"/>
      <c r="P695" s="150" t="s">
        <v>2</v>
      </c>
      <c r="Q695" s="150"/>
      <c r="R695" s="151">
        <v>100000</v>
      </c>
      <c r="S695" s="151"/>
      <c r="T695" s="151" t="s">
        <v>2</v>
      </c>
      <c r="U695" s="151"/>
      <c r="V695" s="151">
        <v>150000</v>
      </c>
      <c r="W695" s="151"/>
      <c r="X695" s="29">
        <v>150000</v>
      </c>
      <c r="Y695" s="30" t="s">
        <v>2</v>
      </c>
    </row>
    <row r="696" spans="1:25" ht="12" customHeight="1">
      <c r="A696" s="57"/>
      <c r="B696" s="69"/>
      <c r="C696" s="59"/>
      <c r="D696" s="60"/>
      <c r="E696" s="26" t="s">
        <v>1</v>
      </c>
      <c r="F696" s="152">
        <v>0</v>
      </c>
      <c r="G696" s="153"/>
      <c r="H696" s="153"/>
      <c r="I696" s="153"/>
      <c r="J696" s="153"/>
      <c r="K696" s="153"/>
      <c r="L696" s="153"/>
      <c r="M696" s="153"/>
      <c r="N696" s="153"/>
      <c r="O696" s="153"/>
      <c r="P696" s="153"/>
      <c r="Q696" s="153"/>
      <c r="R696" s="153"/>
      <c r="S696" s="153"/>
      <c r="T696" s="153"/>
      <c r="U696" s="153"/>
      <c r="V696" s="153"/>
      <c r="W696" s="153"/>
      <c r="X696" s="153"/>
      <c r="Y696" s="154"/>
    </row>
    <row r="697" spans="1:25" ht="12" customHeight="1">
      <c r="A697" s="57"/>
      <c r="B697" s="69"/>
      <c r="C697" s="59"/>
      <c r="D697" s="60"/>
      <c r="E697" s="26" t="s">
        <v>0</v>
      </c>
      <c r="F697" s="150">
        <f>F721</f>
        <v>0</v>
      </c>
      <c r="G697" s="150"/>
      <c r="H697" s="150">
        <f>H721</f>
        <v>0</v>
      </c>
      <c r="I697" s="150"/>
      <c r="J697" s="150">
        <f>J721</f>
        <v>0</v>
      </c>
      <c r="K697" s="150"/>
      <c r="L697" s="150">
        <f>L721</f>
        <v>0</v>
      </c>
      <c r="M697" s="150"/>
      <c r="N697" s="150">
        <f>N721</f>
        <v>0</v>
      </c>
      <c r="O697" s="150"/>
      <c r="P697" s="150">
        <f>P721</f>
        <v>141500</v>
      </c>
      <c r="Q697" s="150"/>
      <c r="R697" s="150">
        <f>R721</f>
        <v>141500</v>
      </c>
      <c r="S697" s="150"/>
      <c r="T697" s="150">
        <f>T721</f>
        <v>141500</v>
      </c>
      <c r="U697" s="150"/>
      <c r="V697" s="150">
        <f>V721</f>
        <v>141500</v>
      </c>
      <c r="W697" s="150"/>
      <c r="X697" s="29">
        <f>X721</f>
        <v>141500</v>
      </c>
      <c r="Y697" s="28">
        <f>X697/X695*100</f>
        <v>94.333333333333343</v>
      </c>
    </row>
    <row r="698" spans="1:25" ht="12" customHeight="1">
      <c r="A698" s="57">
        <v>119</v>
      </c>
      <c r="B698" s="141" t="s">
        <v>2</v>
      </c>
      <c r="C698" s="59" t="s">
        <v>262</v>
      </c>
      <c r="D698" s="60" t="s">
        <v>93</v>
      </c>
      <c r="E698" s="26" t="s">
        <v>4</v>
      </c>
      <c r="F698" s="152">
        <f>F733</f>
        <v>0</v>
      </c>
      <c r="G698" s="155"/>
      <c r="H698" s="152">
        <f>H733</f>
        <v>0</v>
      </c>
      <c r="I698" s="155"/>
      <c r="J698" s="152">
        <f>J733</f>
        <v>0</v>
      </c>
      <c r="K698" s="155"/>
      <c r="L698" s="152">
        <f>L733</f>
        <v>0</v>
      </c>
      <c r="M698" s="155"/>
      <c r="N698" s="152">
        <f>N733</f>
        <v>4600</v>
      </c>
      <c r="O698" s="155"/>
      <c r="P698" s="152">
        <f>P733</f>
        <v>14707</v>
      </c>
      <c r="Q698" s="155"/>
      <c r="R698" s="152">
        <f>R733</f>
        <v>355396</v>
      </c>
      <c r="S698" s="155"/>
      <c r="T698" s="152">
        <f>T733</f>
        <v>412477</v>
      </c>
      <c r="U698" s="155"/>
      <c r="V698" s="152">
        <f>V733</f>
        <v>1192873</v>
      </c>
      <c r="W698" s="155"/>
      <c r="X698" s="27">
        <f>X733</f>
        <v>1192873</v>
      </c>
      <c r="Y698" s="28">
        <f>X698/X699*100</f>
        <v>238.5746</v>
      </c>
    </row>
    <row r="699" spans="1:25" ht="12" customHeight="1">
      <c r="A699" s="57"/>
      <c r="B699" s="141"/>
      <c r="C699" s="59"/>
      <c r="D699" s="60"/>
      <c r="E699" s="26" t="s">
        <v>3</v>
      </c>
      <c r="F699" s="151" t="s">
        <v>2</v>
      </c>
      <c r="G699" s="151"/>
      <c r="H699" s="151" t="s">
        <v>2</v>
      </c>
      <c r="I699" s="151"/>
      <c r="J699" s="151" t="s">
        <v>2</v>
      </c>
      <c r="K699" s="151"/>
      <c r="L699" s="151">
        <v>100000</v>
      </c>
      <c r="M699" s="151"/>
      <c r="N699" s="150" t="s">
        <v>2</v>
      </c>
      <c r="O699" s="150"/>
      <c r="P699" s="150" t="s">
        <v>2</v>
      </c>
      <c r="Q699" s="150"/>
      <c r="R699" s="151">
        <v>300000</v>
      </c>
      <c r="S699" s="151"/>
      <c r="T699" s="151" t="s">
        <v>2</v>
      </c>
      <c r="U699" s="151"/>
      <c r="V699" s="151">
        <v>500000</v>
      </c>
      <c r="W699" s="151"/>
      <c r="X699" s="29">
        <f>V699</f>
        <v>500000</v>
      </c>
      <c r="Y699" s="30" t="s">
        <v>2</v>
      </c>
    </row>
    <row r="700" spans="1:25" ht="12" customHeight="1">
      <c r="A700" s="57"/>
      <c r="B700" s="141"/>
      <c r="C700" s="59"/>
      <c r="D700" s="60"/>
      <c r="E700" s="26" t="s">
        <v>1</v>
      </c>
      <c r="F700" s="152">
        <v>0</v>
      </c>
      <c r="G700" s="153"/>
      <c r="H700" s="153"/>
      <c r="I700" s="153"/>
      <c r="J700" s="153"/>
      <c r="K700" s="153"/>
      <c r="L700" s="153"/>
      <c r="M700" s="153"/>
      <c r="N700" s="153"/>
      <c r="O700" s="153"/>
      <c r="P700" s="153"/>
      <c r="Q700" s="153"/>
      <c r="R700" s="153"/>
      <c r="S700" s="153"/>
      <c r="T700" s="153"/>
      <c r="U700" s="153"/>
      <c r="V700" s="153"/>
      <c r="W700" s="153"/>
      <c r="X700" s="153"/>
      <c r="Y700" s="154"/>
    </row>
    <row r="701" spans="1:25" ht="12" customHeight="1">
      <c r="A701" s="57"/>
      <c r="B701" s="141"/>
      <c r="C701" s="59"/>
      <c r="D701" s="60"/>
      <c r="E701" s="26" t="s">
        <v>0</v>
      </c>
      <c r="F701" s="150">
        <f>F736</f>
        <v>0</v>
      </c>
      <c r="G701" s="150"/>
      <c r="H701" s="150">
        <f>H736</f>
        <v>0</v>
      </c>
      <c r="I701" s="150"/>
      <c r="J701" s="150">
        <f>J736</f>
        <v>0</v>
      </c>
      <c r="K701" s="150"/>
      <c r="L701" s="150">
        <f>L736</f>
        <v>9000</v>
      </c>
      <c r="M701" s="150"/>
      <c r="N701" s="150">
        <f>N736</f>
        <v>14000</v>
      </c>
      <c r="O701" s="150"/>
      <c r="P701" s="150">
        <f>P736</f>
        <v>123392</v>
      </c>
      <c r="Q701" s="150"/>
      <c r="R701" s="150">
        <f>R736</f>
        <v>190557</v>
      </c>
      <c r="S701" s="150"/>
      <c r="T701" s="150">
        <f>T736</f>
        <v>333526</v>
      </c>
      <c r="U701" s="150"/>
      <c r="V701" s="150">
        <f>V736</f>
        <v>1183373</v>
      </c>
      <c r="W701" s="150"/>
      <c r="X701" s="29">
        <f>V701</f>
        <v>1183373</v>
      </c>
      <c r="Y701" s="28">
        <f>X701/X699*100</f>
        <v>236.6746</v>
      </c>
    </row>
    <row r="702" spans="1:25" ht="12" customHeight="1">
      <c r="A702" s="142">
        <v>120</v>
      </c>
      <c r="B702" s="143" t="s">
        <v>2</v>
      </c>
      <c r="C702" s="144" t="s">
        <v>263</v>
      </c>
      <c r="D702" s="145" t="s">
        <v>153</v>
      </c>
      <c r="E702" s="26" t="s">
        <v>4</v>
      </c>
      <c r="F702" s="110">
        <f>F768</f>
        <v>0</v>
      </c>
      <c r="G702" s="111"/>
      <c r="H702" s="110">
        <f>H768</f>
        <v>0</v>
      </c>
      <c r="I702" s="111"/>
      <c r="J702" s="110">
        <f>J768</f>
        <v>0</v>
      </c>
      <c r="K702" s="111"/>
      <c r="L702" s="110">
        <f>L768</f>
        <v>0</v>
      </c>
      <c r="M702" s="111"/>
      <c r="N702" s="110">
        <f>N768</f>
        <v>0</v>
      </c>
      <c r="O702" s="111"/>
      <c r="P702" s="110">
        <f>P768</f>
        <v>0</v>
      </c>
      <c r="Q702" s="111"/>
      <c r="R702" s="110">
        <f>R768</f>
        <v>0</v>
      </c>
      <c r="S702" s="111"/>
      <c r="T702" s="110">
        <f>T768</f>
        <v>0</v>
      </c>
      <c r="U702" s="111"/>
      <c r="V702" s="114">
        <f>V768</f>
        <v>15.93</v>
      </c>
      <c r="W702" s="115"/>
      <c r="X702" s="27">
        <f>X768</f>
        <v>15.93</v>
      </c>
      <c r="Y702" s="28">
        <f>X702/X703*100</f>
        <v>318.60000000000002</v>
      </c>
    </row>
    <row r="703" spans="1:25" ht="12" customHeight="1">
      <c r="A703" s="142"/>
      <c r="B703" s="143"/>
      <c r="C703" s="144"/>
      <c r="D703" s="145"/>
      <c r="E703" s="26" t="s">
        <v>3</v>
      </c>
      <c r="F703" s="109" t="s">
        <v>2</v>
      </c>
      <c r="G703" s="109"/>
      <c r="H703" s="109" t="s">
        <v>2</v>
      </c>
      <c r="I703" s="109"/>
      <c r="J703" s="109" t="s">
        <v>2</v>
      </c>
      <c r="K703" s="109"/>
      <c r="L703" s="109">
        <v>1</v>
      </c>
      <c r="M703" s="109"/>
      <c r="N703" s="91" t="s">
        <v>2</v>
      </c>
      <c r="O703" s="91"/>
      <c r="P703" s="91" t="s">
        <v>2</v>
      </c>
      <c r="Q703" s="91"/>
      <c r="R703" s="159">
        <v>2.5</v>
      </c>
      <c r="S703" s="159"/>
      <c r="T703" s="109" t="s">
        <v>2</v>
      </c>
      <c r="U703" s="109"/>
      <c r="V703" s="109">
        <v>5</v>
      </c>
      <c r="W703" s="109"/>
      <c r="X703" s="29">
        <v>5</v>
      </c>
      <c r="Y703" s="30" t="s">
        <v>2</v>
      </c>
    </row>
    <row r="704" spans="1:25" ht="12" customHeight="1">
      <c r="A704" s="142"/>
      <c r="B704" s="143"/>
      <c r="C704" s="144"/>
      <c r="D704" s="145"/>
      <c r="E704" s="26" t="s">
        <v>1</v>
      </c>
      <c r="F704" s="110">
        <v>0</v>
      </c>
      <c r="G704" s="112"/>
      <c r="H704" s="112"/>
      <c r="I704" s="112"/>
      <c r="J704" s="112"/>
      <c r="K704" s="112"/>
      <c r="L704" s="112"/>
      <c r="M704" s="112"/>
      <c r="N704" s="112"/>
      <c r="O704" s="112"/>
      <c r="P704" s="112"/>
      <c r="Q704" s="112"/>
      <c r="R704" s="112"/>
      <c r="S704" s="112"/>
      <c r="T704" s="112"/>
      <c r="U704" s="112"/>
      <c r="V704" s="112"/>
      <c r="W704" s="112"/>
      <c r="X704" s="112"/>
      <c r="Y704" s="113"/>
    </row>
    <row r="705" spans="1:26" ht="12" customHeight="1">
      <c r="A705" s="142"/>
      <c r="B705" s="143"/>
      <c r="C705" s="144"/>
      <c r="D705" s="145"/>
      <c r="E705" s="26" t="s">
        <v>0</v>
      </c>
      <c r="F705" s="91">
        <f>F771</f>
        <v>0</v>
      </c>
      <c r="G705" s="91"/>
      <c r="H705" s="91">
        <f>H771</f>
        <v>0</v>
      </c>
      <c r="I705" s="91"/>
      <c r="J705" s="91">
        <f>J771</f>
        <v>0</v>
      </c>
      <c r="K705" s="91"/>
      <c r="L705" s="91">
        <f>L771</f>
        <v>0</v>
      </c>
      <c r="M705" s="91"/>
      <c r="N705" s="91">
        <f>N771</f>
        <v>0</v>
      </c>
      <c r="O705" s="91"/>
      <c r="P705" s="92">
        <f>P771</f>
        <v>0</v>
      </c>
      <c r="Q705" s="92"/>
      <c r="R705" s="92">
        <f>R771</f>
        <v>6.07</v>
      </c>
      <c r="S705" s="92"/>
      <c r="T705" s="92">
        <f>T771</f>
        <v>6.79</v>
      </c>
      <c r="U705" s="92"/>
      <c r="V705" s="92">
        <f>V771</f>
        <v>10.27</v>
      </c>
      <c r="W705" s="92"/>
      <c r="X705" s="33">
        <f>V705</f>
        <v>10.27</v>
      </c>
      <c r="Y705" s="28">
        <f>X705/X703*100</f>
        <v>205.39999999999998</v>
      </c>
    </row>
    <row r="706" spans="1:26" ht="12" customHeight="1">
      <c r="A706" s="138" t="s">
        <v>164</v>
      </c>
      <c r="B706" s="139"/>
      <c r="C706" s="139"/>
      <c r="D706" s="139"/>
      <c r="E706" s="139"/>
      <c r="F706" s="139"/>
      <c r="G706" s="139"/>
      <c r="H706" s="139"/>
      <c r="I706" s="139"/>
      <c r="J706" s="139"/>
      <c r="K706" s="139"/>
      <c r="L706" s="139"/>
      <c r="M706" s="139"/>
      <c r="N706" s="139"/>
      <c r="O706" s="139"/>
      <c r="P706" s="139"/>
      <c r="Q706" s="139"/>
      <c r="R706" s="139"/>
      <c r="S706" s="139"/>
      <c r="T706" s="139"/>
      <c r="U706" s="139"/>
      <c r="V706" s="139"/>
      <c r="W706" s="139"/>
      <c r="X706" s="139"/>
      <c r="Y706" s="140"/>
    </row>
    <row r="707" spans="1:26" ht="12" customHeight="1">
      <c r="A707" s="138" t="s">
        <v>165</v>
      </c>
      <c r="B707" s="139"/>
      <c r="C707" s="139"/>
      <c r="D707" s="139"/>
      <c r="E707" s="139"/>
      <c r="F707" s="139"/>
      <c r="G707" s="139"/>
      <c r="H707" s="139"/>
      <c r="I707" s="139"/>
      <c r="J707" s="139"/>
      <c r="K707" s="139"/>
      <c r="L707" s="139"/>
      <c r="M707" s="139"/>
      <c r="N707" s="139"/>
      <c r="O707" s="139"/>
      <c r="P707" s="139"/>
      <c r="Q707" s="139"/>
      <c r="R707" s="139"/>
      <c r="S707" s="139"/>
      <c r="T707" s="139"/>
      <c r="U707" s="139"/>
      <c r="V707" s="139"/>
      <c r="W707" s="139"/>
      <c r="X707" s="139"/>
      <c r="Y707" s="140"/>
    </row>
    <row r="708" spans="1:26" ht="12" customHeight="1">
      <c r="A708" s="73" t="s">
        <v>11</v>
      </c>
      <c r="B708" s="74"/>
      <c r="C708" s="74"/>
      <c r="D708" s="74"/>
      <c r="E708" s="74"/>
      <c r="F708" s="74"/>
      <c r="G708" s="74"/>
      <c r="H708" s="74"/>
      <c r="I708" s="74"/>
      <c r="J708" s="74"/>
      <c r="K708" s="74"/>
      <c r="L708" s="74"/>
      <c r="M708" s="74"/>
      <c r="N708" s="74"/>
      <c r="O708" s="74"/>
      <c r="P708" s="74"/>
      <c r="Q708" s="74"/>
      <c r="R708" s="74"/>
      <c r="S708" s="74"/>
      <c r="T708" s="74"/>
      <c r="U708" s="74"/>
      <c r="V708" s="74"/>
      <c r="W708" s="74"/>
      <c r="X708" s="74"/>
      <c r="Y708" s="75"/>
    </row>
    <row r="709" spans="1:26" ht="12" customHeight="1">
      <c r="A709" s="142">
        <v>121</v>
      </c>
      <c r="B709" s="143" t="s">
        <v>2</v>
      </c>
      <c r="C709" s="144" t="s">
        <v>264</v>
      </c>
      <c r="D709" s="145" t="s">
        <v>5</v>
      </c>
      <c r="E709" s="26" t="s">
        <v>4</v>
      </c>
      <c r="F709" s="110">
        <v>0</v>
      </c>
      <c r="G709" s="111"/>
      <c r="H709" s="110">
        <v>0</v>
      </c>
      <c r="I709" s="111"/>
      <c r="J709" s="110">
        <v>0</v>
      </c>
      <c r="K709" s="111"/>
      <c r="L709" s="110">
        <v>0</v>
      </c>
      <c r="M709" s="111"/>
      <c r="N709" s="110">
        <v>6</v>
      </c>
      <c r="O709" s="111"/>
      <c r="P709" s="95">
        <v>10</v>
      </c>
      <c r="Q709" s="111"/>
      <c r="R709" s="95">
        <v>17</v>
      </c>
      <c r="S709" s="111"/>
      <c r="T709" s="95">
        <v>21</v>
      </c>
      <c r="U709" s="111"/>
      <c r="V709" s="95">
        <v>52</v>
      </c>
      <c r="W709" s="111"/>
      <c r="X709" s="29">
        <f>V709</f>
        <v>52</v>
      </c>
      <c r="Y709" s="28">
        <f>X709/X710*100</f>
        <v>577.77777777777771</v>
      </c>
    </row>
    <row r="710" spans="1:26" ht="12" customHeight="1">
      <c r="A710" s="142"/>
      <c r="B710" s="143"/>
      <c r="C710" s="144"/>
      <c r="D710" s="145"/>
      <c r="E710" s="26" t="s">
        <v>3</v>
      </c>
      <c r="F710" s="109" t="s">
        <v>2</v>
      </c>
      <c r="G710" s="109"/>
      <c r="H710" s="109" t="s">
        <v>2</v>
      </c>
      <c r="I710" s="109"/>
      <c r="J710" s="109" t="s">
        <v>2</v>
      </c>
      <c r="K710" s="109"/>
      <c r="L710" s="109">
        <v>2</v>
      </c>
      <c r="M710" s="109"/>
      <c r="N710" s="91" t="s">
        <v>2</v>
      </c>
      <c r="O710" s="91"/>
      <c r="P710" s="91" t="s">
        <v>2</v>
      </c>
      <c r="Q710" s="91"/>
      <c r="R710" s="109">
        <v>7</v>
      </c>
      <c r="S710" s="109"/>
      <c r="T710" s="109" t="s">
        <v>2</v>
      </c>
      <c r="U710" s="109"/>
      <c r="V710" s="109">
        <v>9</v>
      </c>
      <c r="W710" s="109"/>
      <c r="X710" s="29">
        <v>9</v>
      </c>
      <c r="Y710" s="30" t="s">
        <v>2</v>
      </c>
    </row>
    <row r="711" spans="1:26" ht="12" customHeight="1">
      <c r="A711" s="142"/>
      <c r="B711" s="143"/>
      <c r="C711" s="144"/>
      <c r="D711" s="145"/>
      <c r="E711" s="26" t="s">
        <v>1</v>
      </c>
      <c r="F711" s="110">
        <v>0</v>
      </c>
      <c r="G711" s="112"/>
      <c r="H711" s="112"/>
      <c r="I711" s="112"/>
      <c r="J711" s="112"/>
      <c r="K711" s="112"/>
      <c r="L711" s="112"/>
      <c r="M711" s="112"/>
      <c r="N711" s="112"/>
      <c r="O711" s="112"/>
      <c r="P711" s="112"/>
      <c r="Q711" s="112"/>
      <c r="R711" s="112"/>
      <c r="S711" s="112"/>
      <c r="T711" s="112"/>
      <c r="U711" s="112"/>
      <c r="V711" s="112"/>
      <c r="W711" s="112"/>
      <c r="X711" s="112"/>
      <c r="Y711" s="113"/>
    </row>
    <row r="712" spans="1:26" ht="12" customHeight="1">
      <c r="A712" s="142"/>
      <c r="B712" s="143"/>
      <c r="C712" s="144"/>
      <c r="D712" s="145"/>
      <c r="E712" s="26" t="s">
        <v>0</v>
      </c>
      <c r="F712" s="91">
        <v>0</v>
      </c>
      <c r="G712" s="91"/>
      <c r="H712" s="91">
        <v>0</v>
      </c>
      <c r="I712" s="91"/>
      <c r="J712" s="91">
        <v>1</v>
      </c>
      <c r="K712" s="91"/>
      <c r="L712" s="109">
        <v>7</v>
      </c>
      <c r="M712" s="109"/>
      <c r="N712" s="109">
        <v>13</v>
      </c>
      <c r="O712" s="109"/>
      <c r="P712" s="109">
        <v>24</v>
      </c>
      <c r="Q712" s="109"/>
      <c r="R712" s="109">
        <v>27</v>
      </c>
      <c r="S712" s="109"/>
      <c r="T712" s="109">
        <v>34</v>
      </c>
      <c r="U712" s="109"/>
      <c r="V712" s="109">
        <v>53</v>
      </c>
      <c r="W712" s="109"/>
      <c r="X712" s="29">
        <f>V712</f>
        <v>53</v>
      </c>
      <c r="Y712" s="28">
        <f>X712/X710*100</f>
        <v>588.88888888888891</v>
      </c>
      <c r="Z712" s="49"/>
    </row>
    <row r="713" spans="1:26" ht="12" customHeight="1">
      <c r="A713" s="80" t="s">
        <v>7</v>
      </c>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2"/>
    </row>
    <row r="714" spans="1:26" ht="12" customHeight="1">
      <c r="A714" s="57">
        <v>122</v>
      </c>
      <c r="B714" s="69" t="s">
        <v>14</v>
      </c>
      <c r="C714" s="59" t="s">
        <v>260</v>
      </c>
      <c r="D714" s="60" t="s">
        <v>5</v>
      </c>
      <c r="E714" s="26" t="s">
        <v>4</v>
      </c>
      <c r="F714" s="65">
        <v>0</v>
      </c>
      <c r="G714" s="66"/>
      <c r="H714" s="65">
        <v>0</v>
      </c>
      <c r="I714" s="66"/>
      <c r="J714" s="65">
        <v>0</v>
      </c>
      <c r="K714" s="66"/>
      <c r="L714" s="65">
        <v>0</v>
      </c>
      <c r="M714" s="66"/>
      <c r="N714" s="65">
        <v>0</v>
      </c>
      <c r="O714" s="66"/>
      <c r="P714" s="87">
        <v>1</v>
      </c>
      <c r="Q714" s="66"/>
      <c r="R714" s="87">
        <v>2</v>
      </c>
      <c r="S714" s="66"/>
      <c r="T714" s="87">
        <v>3</v>
      </c>
      <c r="U714" s="66"/>
      <c r="V714" s="99">
        <v>15.5</v>
      </c>
      <c r="W714" s="79"/>
      <c r="X714" s="33">
        <f>V714</f>
        <v>15.5</v>
      </c>
      <c r="Y714" s="28">
        <f>X714/X715*100</f>
        <v>46.969696969696969</v>
      </c>
    </row>
    <row r="715" spans="1:26" ht="12" customHeight="1">
      <c r="A715" s="57"/>
      <c r="B715" s="69"/>
      <c r="C715" s="59"/>
      <c r="D715" s="60"/>
      <c r="E715" s="26" t="s">
        <v>3</v>
      </c>
      <c r="F715" s="53" t="s">
        <v>2</v>
      </c>
      <c r="G715" s="53"/>
      <c r="H715" s="53" t="s">
        <v>2</v>
      </c>
      <c r="I715" s="53"/>
      <c r="J715" s="53" t="s">
        <v>2</v>
      </c>
      <c r="K715" s="53"/>
      <c r="L715" s="53">
        <v>8</v>
      </c>
      <c r="M715" s="53"/>
      <c r="N715" s="52" t="s">
        <v>2</v>
      </c>
      <c r="O715" s="52"/>
      <c r="P715" s="52" t="s">
        <v>2</v>
      </c>
      <c r="Q715" s="52"/>
      <c r="R715" s="53">
        <v>30</v>
      </c>
      <c r="S715" s="53"/>
      <c r="T715" s="53" t="s">
        <v>2</v>
      </c>
      <c r="U715" s="53"/>
      <c r="V715" s="53">
        <v>33</v>
      </c>
      <c r="W715" s="53"/>
      <c r="X715" s="29">
        <f>V715</f>
        <v>33</v>
      </c>
      <c r="Y715" s="30" t="s">
        <v>2</v>
      </c>
    </row>
    <row r="716" spans="1:26" ht="12" customHeight="1">
      <c r="A716" s="57"/>
      <c r="B716" s="69"/>
      <c r="C716" s="59"/>
      <c r="D716" s="60"/>
      <c r="E716" s="26" t="s">
        <v>1</v>
      </c>
      <c r="F716" s="65">
        <v>0</v>
      </c>
      <c r="G716" s="67"/>
      <c r="H716" s="67"/>
      <c r="I716" s="67"/>
      <c r="J716" s="67"/>
      <c r="K716" s="67"/>
      <c r="L716" s="67"/>
      <c r="M716" s="67"/>
      <c r="N716" s="67"/>
      <c r="O716" s="67"/>
      <c r="P716" s="67"/>
      <c r="Q716" s="67"/>
      <c r="R716" s="67"/>
      <c r="S716" s="67"/>
      <c r="T716" s="67"/>
      <c r="U716" s="67"/>
      <c r="V716" s="67"/>
      <c r="W716" s="67"/>
      <c r="X716" s="67"/>
      <c r="Y716" s="68"/>
    </row>
    <row r="717" spans="1:26" ht="12" customHeight="1">
      <c r="A717" s="57"/>
      <c r="B717" s="69"/>
      <c r="C717" s="59"/>
      <c r="D717" s="60"/>
      <c r="E717" s="26" t="s">
        <v>0</v>
      </c>
      <c r="F717" s="52">
        <v>0</v>
      </c>
      <c r="G717" s="52"/>
      <c r="H717" s="52">
        <v>0</v>
      </c>
      <c r="I717" s="52"/>
      <c r="J717" s="52">
        <v>0</v>
      </c>
      <c r="K717" s="52"/>
      <c r="L717" s="53">
        <v>0</v>
      </c>
      <c r="M717" s="53"/>
      <c r="N717" s="53">
        <v>1</v>
      </c>
      <c r="O717" s="53"/>
      <c r="P717" s="76">
        <v>7.5</v>
      </c>
      <c r="Q717" s="76"/>
      <c r="R717" s="76">
        <v>10.5</v>
      </c>
      <c r="S717" s="76"/>
      <c r="T717" s="76">
        <v>14.5</v>
      </c>
      <c r="U717" s="76"/>
      <c r="V717" s="76">
        <v>24.5</v>
      </c>
      <c r="W717" s="76"/>
      <c r="X717" s="29">
        <f>V717</f>
        <v>24.5</v>
      </c>
      <c r="Y717" s="28">
        <f>X717/X715*100</f>
        <v>74.242424242424249</v>
      </c>
      <c r="Z717" s="49"/>
    </row>
    <row r="718" spans="1:26" ht="12" customHeight="1">
      <c r="A718" s="57">
        <v>123</v>
      </c>
      <c r="B718" s="69" t="s">
        <v>2</v>
      </c>
      <c r="C718" s="59" t="s">
        <v>265</v>
      </c>
      <c r="D718" s="60" t="s">
        <v>93</v>
      </c>
      <c r="E718" s="26" t="s">
        <v>4</v>
      </c>
      <c r="F718" s="65">
        <v>0</v>
      </c>
      <c r="G718" s="66"/>
      <c r="H718" s="65">
        <v>0</v>
      </c>
      <c r="I718" s="66"/>
      <c r="J718" s="65">
        <v>0</v>
      </c>
      <c r="K718" s="66"/>
      <c r="L718" s="65">
        <v>0</v>
      </c>
      <c r="M718" s="66"/>
      <c r="N718" s="65">
        <v>0</v>
      </c>
      <c r="O718" s="66"/>
      <c r="P718" s="87">
        <v>0</v>
      </c>
      <c r="Q718" s="66"/>
      <c r="R718" s="87">
        <v>14000</v>
      </c>
      <c r="S718" s="66"/>
      <c r="T718" s="87">
        <v>14000</v>
      </c>
      <c r="U718" s="66"/>
      <c r="V718" s="87">
        <v>141500</v>
      </c>
      <c r="W718" s="66"/>
      <c r="X718" s="29">
        <f>V718</f>
        <v>141500</v>
      </c>
      <c r="Y718" s="28">
        <f>X718/X719*100</f>
        <v>94.333333333333343</v>
      </c>
    </row>
    <row r="719" spans="1:26" ht="12" customHeight="1">
      <c r="A719" s="57"/>
      <c r="B719" s="69"/>
      <c r="C719" s="59"/>
      <c r="D719" s="60"/>
      <c r="E719" s="26" t="s">
        <v>3</v>
      </c>
      <c r="F719" s="53" t="s">
        <v>2</v>
      </c>
      <c r="G719" s="53"/>
      <c r="H719" s="53" t="s">
        <v>2</v>
      </c>
      <c r="I719" s="53"/>
      <c r="J719" s="53" t="s">
        <v>2</v>
      </c>
      <c r="K719" s="53"/>
      <c r="L719" s="53">
        <v>50000</v>
      </c>
      <c r="M719" s="53"/>
      <c r="N719" s="52" t="s">
        <v>2</v>
      </c>
      <c r="O719" s="52"/>
      <c r="P719" s="52" t="s">
        <v>2</v>
      </c>
      <c r="Q719" s="52"/>
      <c r="R719" s="53">
        <v>100000</v>
      </c>
      <c r="S719" s="53"/>
      <c r="T719" s="53" t="s">
        <v>2</v>
      </c>
      <c r="U719" s="53"/>
      <c r="V719" s="53">
        <v>150000</v>
      </c>
      <c r="W719" s="53"/>
      <c r="X719" s="29">
        <f>V719</f>
        <v>150000</v>
      </c>
      <c r="Y719" s="30" t="s">
        <v>2</v>
      </c>
    </row>
    <row r="720" spans="1:26" ht="12" customHeight="1">
      <c r="A720" s="57"/>
      <c r="B720" s="69"/>
      <c r="C720" s="59"/>
      <c r="D720" s="60"/>
      <c r="E720" s="26" t="s">
        <v>1</v>
      </c>
      <c r="F720" s="65">
        <v>0</v>
      </c>
      <c r="G720" s="67"/>
      <c r="H720" s="67"/>
      <c r="I720" s="67"/>
      <c r="J720" s="67"/>
      <c r="K720" s="67"/>
      <c r="L720" s="67"/>
      <c r="M720" s="67"/>
      <c r="N720" s="67"/>
      <c r="O720" s="67"/>
      <c r="P720" s="67"/>
      <c r="Q720" s="67"/>
      <c r="R720" s="67"/>
      <c r="S720" s="67"/>
      <c r="T720" s="67"/>
      <c r="U720" s="67"/>
      <c r="V720" s="67"/>
      <c r="W720" s="67"/>
      <c r="X720" s="67"/>
      <c r="Y720" s="68"/>
    </row>
    <row r="721" spans="1:26" ht="12" customHeight="1">
      <c r="A721" s="57"/>
      <c r="B721" s="69"/>
      <c r="C721" s="59"/>
      <c r="D721" s="60"/>
      <c r="E721" s="26" t="s">
        <v>0</v>
      </c>
      <c r="F721" s="52">
        <v>0</v>
      </c>
      <c r="G721" s="52"/>
      <c r="H721" s="52">
        <v>0</v>
      </c>
      <c r="I721" s="52"/>
      <c r="J721" s="52">
        <v>0</v>
      </c>
      <c r="K721" s="52"/>
      <c r="L721" s="53">
        <v>0</v>
      </c>
      <c r="M721" s="53"/>
      <c r="N721" s="53">
        <v>0</v>
      </c>
      <c r="O721" s="53"/>
      <c r="P721" s="53">
        <v>141500</v>
      </c>
      <c r="Q721" s="53"/>
      <c r="R721" s="53">
        <v>141500</v>
      </c>
      <c r="S721" s="53"/>
      <c r="T721" s="53">
        <v>141500</v>
      </c>
      <c r="U721" s="53"/>
      <c r="V721" s="53">
        <v>141500</v>
      </c>
      <c r="W721" s="53"/>
      <c r="X721" s="29">
        <f>V721</f>
        <v>141500</v>
      </c>
      <c r="Y721" s="28">
        <f>X721/X719*100</f>
        <v>94.333333333333343</v>
      </c>
    </row>
    <row r="722" spans="1:26" ht="12" customHeight="1">
      <c r="A722" s="70" t="s">
        <v>166</v>
      </c>
      <c r="B722" s="71"/>
      <c r="C722" s="71"/>
      <c r="D722" s="71"/>
      <c r="E722" s="71"/>
      <c r="F722" s="71"/>
      <c r="G722" s="71"/>
      <c r="H722" s="71"/>
      <c r="I722" s="71"/>
      <c r="J722" s="71"/>
      <c r="K722" s="71"/>
      <c r="L722" s="71"/>
      <c r="M722" s="71"/>
      <c r="N722" s="71"/>
      <c r="O722" s="71"/>
      <c r="P722" s="71"/>
      <c r="Q722" s="71"/>
      <c r="R722" s="71"/>
      <c r="S722" s="71"/>
      <c r="T722" s="71"/>
      <c r="U722" s="71"/>
      <c r="V722" s="71"/>
      <c r="W722" s="71"/>
      <c r="X722" s="71"/>
      <c r="Y722" s="72"/>
    </row>
    <row r="723" spans="1:26" ht="12" customHeight="1">
      <c r="A723" s="73" t="s">
        <v>11</v>
      </c>
      <c r="B723" s="74"/>
      <c r="C723" s="74"/>
      <c r="D723" s="74"/>
      <c r="E723" s="74"/>
      <c r="F723" s="74"/>
      <c r="G723" s="74"/>
      <c r="H723" s="74"/>
      <c r="I723" s="74"/>
      <c r="J723" s="74"/>
      <c r="K723" s="74"/>
      <c r="L723" s="74"/>
      <c r="M723" s="74"/>
      <c r="N723" s="74"/>
      <c r="O723" s="74"/>
      <c r="P723" s="74"/>
      <c r="Q723" s="74"/>
      <c r="R723" s="74"/>
      <c r="S723" s="74"/>
      <c r="T723" s="74"/>
      <c r="U723" s="74"/>
      <c r="V723" s="74"/>
      <c r="W723" s="74"/>
      <c r="X723" s="74"/>
      <c r="Y723" s="75"/>
    </row>
    <row r="724" spans="1:26" ht="12" customHeight="1">
      <c r="A724" s="142">
        <v>124</v>
      </c>
      <c r="B724" s="143" t="s">
        <v>2</v>
      </c>
      <c r="C724" s="144" t="s">
        <v>266</v>
      </c>
      <c r="D724" s="145" t="s">
        <v>5</v>
      </c>
      <c r="E724" s="26" t="s">
        <v>4</v>
      </c>
      <c r="F724" s="110">
        <v>0</v>
      </c>
      <c r="G724" s="111"/>
      <c r="H724" s="110">
        <v>0</v>
      </c>
      <c r="I724" s="111"/>
      <c r="J724" s="110">
        <v>0</v>
      </c>
      <c r="K724" s="111"/>
      <c r="L724" s="110">
        <v>0</v>
      </c>
      <c r="M724" s="111"/>
      <c r="N724" s="110">
        <v>1</v>
      </c>
      <c r="O724" s="111"/>
      <c r="P724" s="95">
        <v>3</v>
      </c>
      <c r="Q724" s="111"/>
      <c r="R724" s="95">
        <v>10</v>
      </c>
      <c r="S724" s="111"/>
      <c r="T724" s="95">
        <v>12</v>
      </c>
      <c r="U724" s="111"/>
      <c r="V724" s="95">
        <v>30</v>
      </c>
      <c r="W724" s="111"/>
      <c r="X724" s="29">
        <f>V724</f>
        <v>30</v>
      </c>
      <c r="Y724" s="28">
        <f>X724/X725*100</f>
        <v>750</v>
      </c>
    </row>
    <row r="725" spans="1:26" ht="12" customHeight="1">
      <c r="A725" s="142"/>
      <c r="B725" s="143"/>
      <c r="C725" s="144"/>
      <c r="D725" s="145"/>
      <c r="E725" s="26" t="s">
        <v>3</v>
      </c>
      <c r="F725" s="109" t="s">
        <v>2</v>
      </c>
      <c r="G725" s="109"/>
      <c r="H725" s="109" t="s">
        <v>2</v>
      </c>
      <c r="I725" s="109"/>
      <c r="J725" s="109" t="s">
        <v>2</v>
      </c>
      <c r="K725" s="109"/>
      <c r="L725" s="109">
        <v>1</v>
      </c>
      <c r="M725" s="109"/>
      <c r="N725" s="91" t="s">
        <v>2</v>
      </c>
      <c r="O725" s="91"/>
      <c r="P725" s="91" t="s">
        <v>2</v>
      </c>
      <c r="Q725" s="91"/>
      <c r="R725" s="109">
        <v>3</v>
      </c>
      <c r="S725" s="109"/>
      <c r="T725" s="109" t="s">
        <v>2</v>
      </c>
      <c r="U725" s="109"/>
      <c r="V725" s="109">
        <v>4</v>
      </c>
      <c r="W725" s="109"/>
      <c r="X725" s="29">
        <f>V725</f>
        <v>4</v>
      </c>
      <c r="Y725" s="30" t="s">
        <v>2</v>
      </c>
    </row>
    <row r="726" spans="1:26" ht="12" customHeight="1">
      <c r="A726" s="142"/>
      <c r="B726" s="143"/>
      <c r="C726" s="144"/>
      <c r="D726" s="145"/>
      <c r="E726" s="26" t="s">
        <v>1</v>
      </c>
      <c r="F726" s="110">
        <v>0</v>
      </c>
      <c r="G726" s="112"/>
      <c r="H726" s="112"/>
      <c r="I726" s="112"/>
      <c r="J726" s="112"/>
      <c r="K726" s="112"/>
      <c r="L726" s="112"/>
      <c r="M726" s="112"/>
      <c r="N726" s="112"/>
      <c r="O726" s="112"/>
      <c r="P726" s="112"/>
      <c r="Q726" s="112"/>
      <c r="R726" s="112"/>
      <c r="S726" s="112"/>
      <c r="T726" s="112"/>
      <c r="U726" s="112"/>
      <c r="V726" s="112"/>
      <c r="W726" s="112"/>
      <c r="X726" s="112"/>
      <c r="Y726" s="113"/>
    </row>
    <row r="727" spans="1:26" ht="12" customHeight="1">
      <c r="A727" s="142"/>
      <c r="B727" s="143"/>
      <c r="C727" s="144"/>
      <c r="D727" s="145"/>
      <c r="E727" s="26" t="s">
        <v>0</v>
      </c>
      <c r="F727" s="91">
        <v>0</v>
      </c>
      <c r="G727" s="91"/>
      <c r="H727" s="91">
        <v>0</v>
      </c>
      <c r="I727" s="91"/>
      <c r="J727" s="91">
        <v>0</v>
      </c>
      <c r="K727" s="91"/>
      <c r="L727" s="109">
        <v>1</v>
      </c>
      <c r="M727" s="109"/>
      <c r="N727" s="109">
        <v>3</v>
      </c>
      <c r="O727" s="109"/>
      <c r="P727" s="109">
        <v>9</v>
      </c>
      <c r="Q727" s="109"/>
      <c r="R727" s="109">
        <v>14</v>
      </c>
      <c r="S727" s="109"/>
      <c r="T727" s="109">
        <v>17</v>
      </c>
      <c r="U727" s="109"/>
      <c r="V727" s="109">
        <v>30</v>
      </c>
      <c r="W727" s="109"/>
      <c r="X727" s="29">
        <f>V727</f>
        <v>30</v>
      </c>
      <c r="Y727" s="28">
        <f>X727/X725*100</f>
        <v>750</v>
      </c>
      <c r="Z727" s="49"/>
    </row>
    <row r="728" spans="1:26" ht="12" customHeight="1">
      <c r="A728" s="57">
        <v>125</v>
      </c>
      <c r="B728" s="141" t="s">
        <v>150</v>
      </c>
      <c r="C728" s="59" t="s">
        <v>259</v>
      </c>
      <c r="D728" s="60" t="s">
        <v>5</v>
      </c>
      <c r="E728" s="26" t="s">
        <v>4</v>
      </c>
      <c r="F728" s="65">
        <v>0</v>
      </c>
      <c r="G728" s="66"/>
      <c r="H728" s="65">
        <v>0</v>
      </c>
      <c r="I728" s="66"/>
      <c r="J728" s="65">
        <v>0</v>
      </c>
      <c r="K728" s="66"/>
      <c r="L728" s="65">
        <v>0</v>
      </c>
      <c r="M728" s="66"/>
      <c r="N728" s="65">
        <v>1</v>
      </c>
      <c r="O728" s="66"/>
      <c r="P728" s="87">
        <v>3</v>
      </c>
      <c r="Q728" s="66"/>
      <c r="R728" s="87">
        <v>10</v>
      </c>
      <c r="S728" s="66"/>
      <c r="T728" s="87">
        <v>12</v>
      </c>
      <c r="U728" s="66"/>
      <c r="V728" s="87">
        <v>30</v>
      </c>
      <c r="W728" s="66"/>
      <c r="X728" s="29">
        <f>V728</f>
        <v>30</v>
      </c>
      <c r="Y728" s="28">
        <f>X728/X729*100</f>
        <v>750</v>
      </c>
    </row>
    <row r="729" spans="1:26" ht="12" customHeight="1">
      <c r="A729" s="57"/>
      <c r="B729" s="141"/>
      <c r="C729" s="59"/>
      <c r="D729" s="60"/>
      <c r="E729" s="26" t="s">
        <v>3</v>
      </c>
      <c r="F729" s="53" t="s">
        <v>2</v>
      </c>
      <c r="G729" s="53"/>
      <c r="H729" s="53" t="s">
        <v>2</v>
      </c>
      <c r="I729" s="53"/>
      <c r="J729" s="53" t="s">
        <v>2</v>
      </c>
      <c r="K729" s="53"/>
      <c r="L729" s="53">
        <v>1</v>
      </c>
      <c r="M729" s="53"/>
      <c r="N729" s="52" t="s">
        <v>2</v>
      </c>
      <c r="O729" s="52"/>
      <c r="P729" s="52" t="s">
        <v>2</v>
      </c>
      <c r="Q729" s="52"/>
      <c r="R729" s="53">
        <v>3</v>
      </c>
      <c r="S729" s="53"/>
      <c r="T729" s="53" t="s">
        <v>2</v>
      </c>
      <c r="U729" s="53"/>
      <c r="V729" s="53">
        <v>4</v>
      </c>
      <c r="W729" s="53"/>
      <c r="X729" s="29">
        <f>V729</f>
        <v>4</v>
      </c>
      <c r="Y729" s="30" t="s">
        <v>2</v>
      </c>
    </row>
    <row r="730" spans="1:26" ht="12" customHeight="1">
      <c r="A730" s="57"/>
      <c r="B730" s="141"/>
      <c r="C730" s="59"/>
      <c r="D730" s="60"/>
      <c r="E730" s="26" t="s">
        <v>1</v>
      </c>
      <c r="F730" s="65">
        <v>0</v>
      </c>
      <c r="G730" s="67"/>
      <c r="H730" s="67"/>
      <c r="I730" s="67"/>
      <c r="J730" s="67"/>
      <c r="K730" s="67"/>
      <c r="L730" s="67"/>
      <c r="M730" s="67"/>
      <c r="N730" s="67"/>
      <c r="O730" s="67"/>
      <c r="P730" s="67"/>
      <c r="Q730" s="67"/>
      <c r="R730" s="67"/>
      <c r="S730" s="67"/>
      <c r="T730" s="67"/>
      <c r="U730" s="67"/>
      <c r="V730" s="67"/>
      <c r="W730" s="67"/>
      <c r="X730" s="67"/>
      <c r="Y730" s="68"/>
    </row>
    <row r="731" spans="1:26" ht="12" customHeight="1">
      <c r="A731" s="57"/>
      <c r="B731" s="141"/>
      <c r="C731" s="59"/>
      <c r="D731" s="60"/>
      <c r="E731" s="26" t="s">
        <v>0</v>
      </c>
      <c r="F731" s="52">
        <v>0</v>
      </c>
      <c r="G731" s="52"/>
      <c r="H731" s="52">
        <v>0</v>
      </c>
      <c r="I731" s="52"/>
      <c r="J731" s="52">
        <v>0</v>
      </c>
      <c r="K731" s="52"/>
      <c r="L731" s="53">
        <v>1</v>
      </c>
      <c r="M731" s="53"/>
      <c r="N731" s="53">
        <v>3</v>
      </c>
      <c r="O731" s="53"/>
      <c r="P731" s="53">
        <v>9</v>
      </c>
      <c r="Q731" s="53"/>
      <c r="R731" s="53">
        <v>14</v>
      </c>
      <c r="S731" s="53"/>
      <c r="T731" s="53">
        <v>17</v>
      </c>
      <c r="U731" s="53"/>
      <c r="V731" s="53">
        <v>30</v>
      </c>
      <c r="W731" s="53"/>
      <c r="X731" s="29">
        <f>V731</f>
        <v>30</v>
      </c>
      <c r="Y731" s="28">
        <f>X731/X729*100</f>
        <v>750</v>
      </c>
      <c r="Z731" s="49"/>
    </row>
    <row r="732" spans="1:26" ht="12" customHeight="1">
      <c r="A732" s="54" t="s">
        <v>7</v>
      </c>
      <c r="B732" s="55"/>
      <c r="C732" s="55"/>
      <c r="D732" s="55"/>
      <c r="E732" s="55"/>
      <c r="F732" s="55"/>
      <c r="G732" s="55"/>
      <c r="H732" s="55"/>
      <c r="I732" s="55"/>
      <c r="J732" s="55"/>
      <c r="K732" s="55"/>
      <c r="L732" s="55"/>
      <c r="M732" s="55"/>
      <c r="N732" s="55"/>
      <c r="O732" s="55"/>
      <c r="P732" s="55"/>
      <c r="Q732" s="55"/>
      <c r="R732" s="55"/>
      <c r="S732" s="55"/>
      <c r="T732" s="55"/>
      <c r="U732" s="55"/>
      <c r="V732" s="55"/>
      <c r="W732" s="55"/>
      <c r="X732" s="55"/>
      <c r="Y732" s="56"/>
    </row>
    <row r="733" spans="1:26" ht="12" customHeight="1">
      <c r="A733" s="57">
        <v>126</v>
      </c>
      <c r="B733" s="141" t="s">
        <v>2</v>
      </c>
      <c r="C733" s="59" t="s">
        <v>267</v>
      </c>
      <c r="D733" s="60" t="s">
        <v>93</v>
      </c>
      <c r="E733" s="26" t="s">
        <v>4</v>
      </c>
      <c r="F733" s="65">
        <v>0</v>
      </c>
      <c r="G733" s="66"/>
      <c r="H733" s="65">
        <v>0</v>
      </c>
      <c r="I733" s="66"/>
      <c r="J733" s="65">
        <v>0</v>
      </c>
      <c r="K733" s="66"/>
      <c r="L733" s="65">
        <v>0</v>
      </c>
      <c r="M733" s="66"/>
      <c r="N733" s="65">
        <v>4600</v>
      </c>
      <c r="O733" s="66"/>
      <c r="P733" s="87">
        <v>14707</v>
      </c>
      <c r="Q733" s="66"/>
      <c r="R733" s="87">
        <v>355396</v>
      </c>
      <c r="S733" s="66"/>
      <c r="T733" s="87">
        <v>412477</v>
      </c>
      <c r="U733" s="66"/>
      <c r="V733" s="87">
        <v>1192873</v>
      </c>
      <c r="W733" s="66"/>
      <c r="X733" s="29">
        <f>V733</f>
        <v>1192873</v>
      </c>
      <c r="Y733" s="28">
        <f>X733/X734*100</f>
        <v>238.5746</v>
      </c>
    </row>
    <row r="734" spans="1:26" ht="12" customHeight="1">
      <c r="A734" s="57"/>
      <c r="B734" s="141"/>
      <c r="C734" s="59"/>
      <c r="D734" s="60"/>
      <c r="E734" s="26" t="s">
        <v>3</v>
      </c>
      <c r="F734" s="53" t="s">
        <v>2</v>
      </c>
      <c r="G734" s="53"/>
      <c r="H734" s="53" t="s">
        <v>2</v>
      </c>
      <c r="I734" s="53"/>
      <c r="J734" s="53" t="s">
        <v>2</v>
      </c>
      <c r="K734" s="53"/>
      <c r="L734" s="53">
        <v>100000</v>
      </c>
      <c r="M734" s="53"/>
      <c r="N734" s="52" t="s">
        <v>2</v>
      </c>
      <c r="O734" s="52"/>
      <c r="P734" s="52" t="s">
        <v>2</v>
      </c>
      <c r="Q734" s="52"/>
      <c r="R734" s="53">
        <v>300000</v>
      </c>
      <c r="S734" s="53"/>
      <c r="T734" s="53" t="s">
        <v>2</v>
      </c>
      <c r="U734" s="53"/>
      <c r="V734" s="53">
        <v>500000</v>
      </c>
      <c r="W734" s="53"/>
      <c r="X734" s="29">
        <f>V734</f>
        <v>500000</v>
      </c>
      <c r="Y734" s="30" t="s">
        <v>2</v>
      </c>
    </row>
    <row r="735" spans="1:26" ht="12" customHeight="1">
      <c r="A735" s="57"/>
      <c r="B735" s="141"/>
      <c r="C735" s="59"/>
      <c r="D735" s="60"/>
      <c r="E735" s="26" t="s">
        <v>1</v>
      </c>
      <c r="F735" s="65">
        <v>0</v>
      </c>
      <c r="G735" s="67"/>
      <c r="H735" s="67"/>
      <c r="I735" s="67"/>
      <c r="J735" s="67"/>
      <c r="K735" s="67"/>
      <c r="L735" s="67"/>
      <c r="M735" s="67"/>
      <c r="N735" s="67"/>
      <c r="O735" s="67"/>
      <c r="P735" s="67"/>
      <c r="Q735" s="67"/>
      <c r="R735" s="67"/>
      <c r="S735" s="67"/>
      <c r="T735" s="67"/>
      <c r="U735" s="67"/>
      <c r="V735" s="67"/>
      <c r="W735" s="67"/>
      <c r="X735" s="67"/>
      <c r="Y735" s="68"/>
    </row>
    <row r="736" spans="1:26" ht="12" customHeight="1">
      <c r="A736" s="57"/>
      <c r="B736" s="141"/>
      <c r="C736" s="59"/>
      <c r="D736" s="60"/>
      <c r="E736" s="26" t="s">
        <v>0</v>
      </c>
      <c r="F736" s="52">
        <v>0</v>
      </c>
      <c r="G736" s="52"/>
      <c r="H736" s="52">
        <v>0</v>
      </c>
      <c r="I736" s="52"/>
      <c r="J736" s="52">
        <v>0</v>
      </c>
      <c r="K736" s="52"/>
      <c r="L736" s="53">
        <v>9000</v>
      </c>
      <c r="M736" s="53"/>
      <c r="N736" s="53">
        <v>14000</v>
      </c>
      <c r="O736" s="53"/>
      <c r="P736" s="53">
        <v>123392</v>
      </c>
      <c r="Q736" s="53"/>
      <c r="R736" s="53">
        <v>190557</v>
      </c>
      <c r="S736" s="53"/>
      <c r="T736" s="53">
        <v>333526</v>
      </c>
      <c r="U736" s="53"/>
      <c r="V736" s="53">
        <v>1183373</v>
      </c>
      <c r="W736" s="53"/>
      <c r="X736" s="29">
        <f>V736</f>
        <v>1183373</v>
      </c>
      <c r="Y736" s="28">
        <f>X736/X734*100</f>
        <v>236.6746</v>
      </c>
    </row>
    <row r="737" spans="1:26" ht="12" customHeight="1">
      <c r="A737" s="57">
        <v>127</v>
      </c>
      <c r="B737" s="69" t="s">
        <v>14</v>
      </c>
      <c r="C737" s="59" t="s">
        <v>268</v>
      </c>
      <c r="D737" s="60" t="s">
        <v>5</v>
      </c>
      <c r="E737" s="26" t="s">
        <v>4</v>
      </c>
      <c r="F737" s="65">
        <v>0</v>
      </c>
      <c r="G737" s="66"/>
      <c r="H737" s="65">
        <v>0</v>
      </c>
      <c r="I737" s="66"/>
      <c r="J737" s="65">
        <v>0</v>
      </c>
      <c r="K737" s="66"/>
      <c r="L737" s="65">
        <v>0</v>
      </c>
      <c r="M737" s="66"/>
      <c r="N737" s="65">
        <v>0</v>
      </c>
      <c r="O737" s="66"/>
      <c r="P737" s="87">
        <v>0</v>
      </c>
      <c r="Q737" s="66"/>
      <c r="R737" s="87">
        <v>0</v>
      </c>
      <c r="S737" s="66"/>
      <c r="T737" s="87">
        <v>0</v>
      </c>
      <c r="U737" s="66"/>
      <c r="V737" s="99">
        <v>47.25</v>
      </c>
      <c r="W737" s="79"/>
      <c r="X737" s="33">
        <f>V737</f>
        <v>47.25</v>
      </c>
      <c r="Y737" s="28">
        <f>X737/X738*100</f>
        <v>337.5</v>
      </c>
    </row>
    <row r="738" spans="1:26" ht="12" customHeight="1">
      <c r="A738" s="57"/>
      <c r="B738" s="69"/>
      <c r="C738" s="59"/>
      <c r="D738" s="60"/>
      <c r="E738" s="26" t="s">
        <v>3</v>
      </c>
      <c r="F738" s="53" t="s">
        <v>2</v>
      </c>
      <c r="G738" s="53"/>
      <c r="H738" s="53" t="s">
        <v>2</v>
      </c>
      <c r="I738" s="53"/>
      <c r="J738" s="53" t="s">
        <v>2</v>
      </c>
      <c r="K738" s="53"/>
      <c r="L738" s="53">
        <v>6</v>
      </c>
      <c r="M738" s="53"/>
      <c r="N738" s="52" t="s">
        <v>2</v>
      </c>
      <c r="O738" s="52"/>
      <c r="P738" s="52" t="s">
        <v>2</v>
      </c>
      <c r="Q738" s="52"/>
      <c r="R738" s="53">
        <v>6</v>
      </c>
      <c r="S738" s="53"/>
      <c r="T738" s="53" t="s">
        <v>2</v>
      </c>
      <c r="U738" s="53"/>
      <c r="V738" s="53">
        <v>14</v>
      </c>
      <c r="W738" s="53"/>
      <c r="X738" s="29">
        <f>V738</f>
        <v>14</v>
      </c>
      <c r="Y738" s="30" t="s">
        <v>2</v>
      </c>
    </row>
    <row r="739" spans="1:26" ht="12" customHeight="1">
      <c r="A739" s="57"/>
      <c r="B739" s="69"/>
      <c r="C739" s="59"/>
      <c r="D739" s="60"/>
      <c r="E739" s="26" t="s">
        <v>1</v>
      </c>
      <c r="F739" s="65">
        <v>0</v>
      </c>
      <c r="G739" s="67"/>
      <c r="H739" s="67"/>
      <c r="I739" s="67"/>
      <c r="J739" s="67"/>
      <c r="K739" s="67"/>
      <c r="L739" s="67"/>
      <c r="M739" s="67"/>
      <c r="N739" s="67"/>
      <c r="O739" s="67"/>
      <c r="P739" s="67"/>
      <c r="Q739" s="67"/>
      <c r="R739" s="67"/>
      <c r="S739" s="67"/>
      <c r="T739" s="67"/>
      <c r="U739" s="67"/>
      <c r="V739" s="67"/>
      <c r="W739" s="67"/>
      <c r="X739" s="67"/>
      <c r="Y739" s="68"/>
    </row>
    <row r="740" spans="1:26" ht="12" customHeight="1">
      <c r="A740" s="57"/>
      <c r="B740" s="69"/>
      <c r="C740" s="59"/>
      <c r="D740" s="60"/>
      <c r="E740" s="26" t="s">
        <v>0</v>
      </c>
      <c r="F740" s="52">
        <v>0</v>
      </c>
      <c r="G740" s="52"/>
      <c r="H740" s="52">
        <v>0</v>
      </c>
      <c r="I740" s="52"/>
      <c r="J740" s="52">
        <v>0</v>
      </c>
      <c r="K740" s="52"/>
      <c r="L740" s="53">
        <v>0</v>
      </c>
      <c r="M740" s="53"/>
      <c r="N740" s="53">
        <v>0</v>
      </c>
      <c r="O740" s="53"/>
      <c r="P740" s="53">
        <v>0</v>
      </c>
      <c r="Q740" s="53"/>
      <c r="R740" s="53">
        <v>0</v>
      </c>
      <c r="S740" s="53"/>
      <c r="T740" s="76">
        <v>20.96</v>
      </c>
      <c r="U740" s="76"/>
      <c r="V740" s="76">
        <v>29.96</v>
      </c>
      <c r="W740" s="76"/>
      <c r="X740" s="33">
        <f>V740</f>
        <v>29.96</v>
      </c>
      <c r="Y740" s="28">
        <f>X740/X738*100</f>
        <v>214</v>
      </c>
      <c r="Z740" s="49"/>
    </row>
    <row r="741" spans="1:26" ht="12" customHeight="1">
      <c r="A741" s="70" t="s">
        <v>167</v>
      </c>
      <c r="B741" s="71"/>
      <c r="C741" s="71"/>
      <c r="D741" s="71"/>
      <c r="E741" s="71"/>
      <c r="F741" s="71"/>
      <c r="G741" s="71"/>
      <c r="H741" s="71"/>
      <c r="I741" s="71"/>
      <c r="J741" s="71"/>
      <c r="K741" s="71"/>
      <c r="L741" s="71"/>
      <c r="M741" s="71"/>
      <c r="N741" s="71"/>
      <c r="O741" s="71"/>
      <c r="P741" s="71"/>
      <c r="Q741" s="71"/>
      <c r="R741" s="71"/>
      <c r="S741" s="71"/>
      <c r="T741" s="71"/>
      <c r="U741" s="71"/>
      <c r="V741" s="71"/>
      <c r="W741" s="71"/>
      <c r="X741" s="71"/>
      <c r="Y741" s="72"/>
    </row>
    <row r="742" spans="1:26" ht="12" customHeight="1">
      <c r="A742" s="70" t="s">
        <v>168</v>
      </c>
      <c r="B742" s="71"/>
      <c r="C742" s="71"/>
      <c r="D742" s="71"/>
      <c r="E742" s="71"/>
      <c r="F742" s="71"/>
      <c r="G742" s="71"/>
      <c r="H742" s="71"/>
      <c r="I742" s="71"/>
      <c r="J742" s="71"/>
      <c r="K742" s="71"/>
      <c r="L742" s="71"/>
      <c r="M742" s="71"/>
      <c r="N742" s="71"/>
      <c r="O742" s="71"/>
      <c r="P742" s="71"/>
      <c r="Q742" s="71"/>
      <c r="R742" s="71"/>
      <c r="S742" s="71"/>
      <c r="T742" s="71"/>
      <c r="U742" s="71"/>
      <c r="V742" s="71"/>
      <c r="W742" s="71"/>
      <c r="X742" s="71"/>
      <c r="Y742" s="72"/>
    </row>
    <row r="743" spans="1:26" ht="12" customHeight="1">
      <c r="A743" s="73" t="s">
        <v>11</v>
      </c>
      <c r="B743" s="74"/>
      <c r="C743" s="74"/>
      <c r="D743" s="74"/>
      <c r="E743" s="74"/>
      <c r="F743" s="74"/>
      <c r="G743" s="74"/>
      <c r="H743" s="74"/>
      <c r="I743" s="74"/>
      <c r="J743" s="74"/>
      <c r="K743" s="74"/>
      <c r="L743" s="74"/>
      <c r="M743" s="74"/>
      <c r="N743" s="74"/>
      <c r="O743" s="74"/>
      <c r="P743" s="74"/>
      <c r="Q743" s="74"/>
      <c r="R743" s="74"/>
      <c r="S743" s="74"/>
      <c r="T743" s="74"/>
      <c r="U743" s="74"/>
      <c r="V743" s="74"/>
      <c r="W743" s="74"/>
      <c r="X743" s="74"/>
      <c r="Y743" s="75"/>
    </row>
    <row r="744" spans="1:26" ht="12" customHeight="1">
      <c r="A744" s="142">
        <v>128</v>
      </c>
      <c r="B744" s="143" t="s">
        <v>2</v>
      </c>
      <c r="C744" s="144" t="s">
        <v>169</v>
      </c>
      <c r="D744" s="145" t="s">
        <v>5</v>
      </c>
      <c r="E744" s="26" t="s">
        <v>4</v>
      </c>
      <c r="F744" s="110">
        <v>0</v>
      </c>
      <c r="G744" s="111"/>
      <c r="H744" s="110">
        <v>0</v>
      </c>
      <c r="I744" s="111"/>
      <c r="J744" s="110">
        <v>0</v>
      </c>
      <c r="K744" s="111"/>
      <c r="L744" s="110">
        <v>0</v>
      </c>
      <c r="M744" s="111"/>
      <c r="N744" s="110">
        <v>2</v>
      </c>
      <c r="O744" s="111"/>
      <c r="P744" s="95">
        <v>3</v>
      </c>
      <c r="Q744" s="111"/>
      <c r="R744" s="95">
        <v>4</v>
      </c>
      <c r="S744" s="111"/>
      <c r="T744" s="95">
        <v>5</v>
      </c>
      <c r="U744" s="111"/>
      <c r="V744" s="95">
        <v>12</v>
      </c>
      <c r="W744" s="111"/>
      <c r="X744" s="29">
        <f>V744</f>
        <v>12</v>
      </c>
      <c r="Y744" s="28">
        <f>X744/X745*100</f>
        <v>240</v>
      </c>
    </row>
    <row r="745" spans="1:26" ht="12" customHeight="1">
      <c r="A745" s="142"/>
      <c r="B745" s="143"/>
      <c r="C745" s="144"/>
      <c r="D745" s="145"/>
      <c r="E745" s="26" t="s">
        <v>3</v>
      </c>
      <c r="F745" s="109" t="s">
        <v>2</v>
      </c>
      <c r="G745" s="109"/>
      <c r="H745" s="109" t="s">
        <v>2</v>
      </c>
      <c r="I745" s="109"/>
      <c r="J745" s="109" t="s">
        <v>2</v>
      </c>
      <c r="K745" s="109"/>
      <c r="L745" s="109">
        <v>2</v>
      </c>
      <c r="M745" s="109"/>
      <c r="N745" s="91" t="s">
        <v>2</v>
      </c>
      <c r="O745" s="91"/>
      <c r="P745" s="91" t="s">
        <v>2</v>
      </c>
      <c r="Q745" s="91"/>
      <c r="R745" s="109">
        <v>4</v>
      </c>
      <c r="S745" s="109"/>
      <c r="T745" s="109" t="s">
        <v>2</v>
      </c>
      <c r="U745" s="109"/>
      <c r="V745" s="109">
        <v>5</v>
      </c>
      <c r="W745" s="109"/>
      <c r="X745" s="29">
        <f>V745</f>
        <v>5</v>
      </c>
      <c r="Y745" s="30" t="s">
        <v>2</v>
      </c>
    </row>
    <row r="746" spans="1:26" ht="12" customHeight="1">
      <c r="A746" s="142"/>
      <c r="B746" s="143"/>
      <c r="C746" s="144"/>
      <c r="D746" s="145"/>
      <c r="E746" s="26" t="s">
        <v>1</v>
      </c>
      <c r="F746" s="110">
        <v>0</v>
      </c>
      <c r="G746" s="112"/>
      <c r="H746" s="112"/>
      <c r="I746" s="112"/>
      <c r="J746" s="112"/>
      <c r="K746" s="112"/>
      <c r="L746" s="112"/>
      <c r="M746" s="112"/>
      <c r="N746" s="112"/>
      <c r="O746" s="112"/>
      <c r="P746" s="112"/>
      <c r="Q746" s="112"/>
      <c r="R746" s="112"/>
      <c r="S746" s="112"/>
      <c r="T746" s="112"/>
      <c r="U746" s="112"/>
      <c r="V746" s="112"/>
      <c r="W746" s="112"/>
      <c r="X746" s="112"/>
      <c r="Y746" s="113"/>
    </row>
    <row r="747" spans="1:26" ht="12" customHeight="1">
      <c r="A747" s="142"/>
      <c r="B747" s="143"/>
      <c r="C747" s="144"/>
      <c r="D747" s="145"/>
      <c r="E747" s="26" t="s">
        <v>0</v>
      </c>
      <c r="F747" s="91">
        <v>0</v>
      </c>
      <c r="G747" s="91"/>
      <c r="H747" s="91">
        <v>0</v>
      </c>
      <c r="I747" s="91"/>
      <c r="J747" s="91">
        <v>0</v>
      </c>
      <c r="K747" s="91"/>
      <c r="L747" s="109">
        <v>3</v>
      </c>
      <c r="M747" s="109"/>
      <c r="N747" s="109">
        <v>4</v>
      </c>
      <c r="O747" s="109"/>
      <c r="P747" s="109">
        <v>5</v>
      </c>
      <c r="Q747" s="109"/>
      <c r="R747" s="109">
        <v>6</v>
      </c>
      <c r="S747" s="109"/>
      <c r="T747" s="109">
        <v>7</v>
      </c>
      <c r="U747" s="109"/>
      <c r="V747" s="109">
        <v>12</v>
      </c>
      <c r="W747" s="109"/>
      <c r="X747" s="29">
        <f>V747</f>
        <v>12</v>
      </c>
      <c r="Y747" s="28">
        <f>X747/X745*100</f>
        <v>240</v>
      </c>
    </row>
    <row r="748" spans="1:26" ht="12" customHeight="1">
      <c r="A748" s="57">
        <v>129</v>
      </c>
      <c r="B748" s="69" t="s">
        <v>88</v>
      </c>
      <c r="C748" s="59" t="s">
        <v>255</v>
      </c>
      <c r="D748" s="60" t="s">
        <v>89</v>
      </c>
      <c r="E748" s="26" t="s">
        <v>4</v>
      </c>
      <c r="F748" s="65">
        <v>0</v>
      </c>
      <c r="G748" s="66"/>
      <c r="H748" s="65">
        <v>0</v>
      </c>
      <c r="I748" s="66"/>
      <c r="J748" s="65">
        <v>0</v>
      </c>
      <c r="K748" s="66"/>
      <c r="L748" s="65">
        <v>0</v>
      </c>
      <c r="M748" s="66"/>
      <c r="N748" s="65">
        <v>6920</v>
      </c>
      <c r="O748" s="66"/>
      <c r="P748" s="87">
        <v>8438</v>
      </c>
      <c r="Q748" s="66"/>
      <c r="R748" s="87">
        <v>8438</v>
      </c>
      <c r="S748" s="66"/>
      <c r="T748" s="87">
        <v>8438</v>
      </c>
      <c r="U748" s="66"/>
      <c r="V748" s="87">
        <v>10776</v>
      </c>
      <c r="W748" s="66"/>
      <c r="X748" s="29">
        <f>V748</f>
        <v>10776</v>
      </c>
      <c r="Y748" s="28">
        <f>X748/X749*100</f>
        <v>359.2</v>
      </c>
    </row>
    <row r="749" spans="1:26" ht="12" customHeight="1">
      <c r="A749" s="57"/>
      <c r="B749" s="69"/>
      <c r="C749" s="59"/>
      <c r="D749" s="60"/>
      <c r="E749" s="26" t="s">
        <v>3</v>
      </c>
      <c r="F749" s="65" t="s">
        <v>2</v>
      </c>
      <c r="G749" s="66"/>
      <c r="H749" s="65" t="s">
        <v>2</v>
      </c>
      <c r="I749" s="66"/>
      <c r="J749" s="65" t="s">
        <v>2</v>
      </c>
      <c r="K749" s="66"/>
      <c r="L749" s="65">
        <v>1000</v>
      </c>
      <c r="M749" s="66"/>
      <c r="N749" s="87" t="s">
        <v>2</v>
      </c>
      <c r="O749" s="88"/>
      <c r="P749" s="87" t="s">
        <v>2</v>
      </c>
      <c r="Q749" s="88"/>
      <c r="R749" s="65">
        <v>2000</v>
      </c>
      <c r="S749" s="66"/>
      <c r="T749" s="65" t="s">
        <v>2</v>
      </c>
      <c r="U749" s="66"/>
      <c r="V749" s="65">
        <v>3000</v>
      </c>
      <c r="W749" s="66"/>
      <c r="X749" s="29">
        <f>V749</f>
        <v>3000</v>
      </c>
      <c r="Y749" s="30" t="s">
        <v>2</v>
      </c>
    </row>
    <row r="750" spans="1:26" ht="12" customHeight="1">
      <c r="A750" s="57"/>
      <c r="B750" s="69"/>
      <c r="C750" s="59"/>
      <c r="D750" s="60"/>
      <c r="E750" s="26" t="s">
        <v>1</v>
      </c>
      <c r="F750" s="65">
        <v>0</v>
      </c>
      <c r="G750" s="67"/>
      <c r="H750" s="67"/>
      <c r="I750" s="67"/>
      <c r="J750" s="67"/>
      <c r="K750" s="67"/>
      <c r="L750" s="67"/>
      <c r="M750" s="67"/>
      <c r="N750" s="67"/>
      <c r="O750" s="67"/>
      <c r="P750" s="67"/>
      <c r="Q750" s="67"/>
      <c r="R750" s="67"/>
      <c r="S750" s="67"/>
      <c r="T750" s="67"/>
      <c r="U750" s="67"/>
      <c r="V750" s="67"/>
      <c r="W750" s="67"/>
      <c r="X750" s="67"/>
      <c r="Y750" s="68"/>
    </row>
    <row r="751" spans="1:26" ht="12" customHeight="1">
      <c r="A751" s="57"/>
      <c r="B751" s="69"/>
      <c r="C751" s="59"/>
      <c r="D751" s="60"/>
      <c r="E751" s="26" t="s">
        <v>0</v>
      </c>
      <c r="F751" s="52">
        <v>0</v>
      </c>
      <c r="G751" s="52"/>
      <c r="H751" s="52">
        <v>0</v>
      </c>
      <c r="I751" s="52"/>
      <c r="J751" s="52">
        <v>0</v>
      </c>
      <c r="K751" s="52"/>
      <c r="L751" s="53">
        <v>6920</v>
      </c>
      <c r="M751" s="53"/>
      <c r="N751" s="53">
        <v>8438</v>
      </c>
      <c r="O751" s="53"/>
      <c r="P751" s="53">
        <v>8438</v>
      </c>
      <c r="Q751" s="53"/>
      <c r="R751" s="53">
        <v>8438</v>
      </c>
      <c r="S751" s="53"/>
      <c r="T751" s="53">
        <v>8438</v>
      </c>
      <c r="U751" s="53"/>
      <c r="V751" s="53">
        <v>10776</v>
      </c>
      <c r="W751" s="53"/>
      <c r="X751" s="29">
        <f>V751</f>
        <v>10776</v>
      </c>
      <c r="Y751" s="28">
        <f>X751/X749*100</f>
        <v>359.2</v>
      </c>
      <c r="Z751" s="47"/>
    </row>
    <row r="752" spans="1:26" ht="12" customHeight="1">
      <c r="A752" s="54" t="s">
        <v>7</v>
      </c>
      <c r="B752" s="55"/>
      <c r="C752" s="55"/>
      <c r="D752" s="55"/>
      <c r="E752" s="55"/>
      <c r="F752" s="55"/>
      <c r="G752" s="55"/>
      <c r="H752" s="55"/>
      <c r="I752" s="55"/>
      <c r="J752" s="55"/>
      <c r="K752" s="55"/>
      <c r="L752" s="55"/>
      <c r="M752" s="55"/>
      <c r="N752" s="55"/>
      <c r="O752" s="55"/>
      <c r="P752" s="55"/>
      <c r="Q752" s="55"/>
      <c r="R752" s="55"/>
      <c r="S752" s="55"/>
      <c r="T752" s="55"/>
      <c r="U752" s="55"/>
      <c r="V752" s="55"/>
      <c r="W752" s="55"/>
      <c r="X752" s="55"/>
      <c r="Y752" s="56"/>
    </row>
    <row r="753" spans="1:26" ht="12" customHeight="1">
      <c r="A753" s="142">
        <v>130</v>
      </c>
      <c r="B753" s="149" t="s">
        <v>2</v>
      </c>
      <c r="C753" s="144" t="s">
        <v>225</v>
      </c>
      <c r="D753" s="145" t="s">
        <v>93</v>
      </c>
      <c r="E753" s="26" t="s">
        <v>4</v>
      </c>
      <c r="F753" s="110">
        <v>0</v>
      </c>
      <c r="G753" s="111"/>
      <c r="H753" s="110">
        <v>0</v>
      </c>
      <c r="I753" s="111"/>
      <c r="J753" s="110">
        <v>0</v>
      </c>
      <c r="K753" s="111"/>
      <c r="L753" s="110">
        <v>0</v>
      </c>
      <c r="M753" s="111"/>
      <c r="N753" s="110">
        <v>24802</v>
      </c>
      <c r="O753" s="111"/>
      <c r="P753" s="95">
        <v>1361463</v>
      </c>
      <c r="Q753" s="111"/>
      <c r="R753" s="95">
        <v>1361463</v>
      </c>
      <c r="S753" s="111"/>
      <c r="T753" s="95">
        <v>1361463</v>
      </c>
      <c r="U753" s="111"/>
      <c r="V753" s="95">
        <v>427986</v>
      </c>
      <c r="W753" s="111"/>
      <c r="X753" s="29">
        <f>V753</f>
        <v>427986</v>
      </c>
      <c r="Y753" s="28">
        <f>X753/X754*100</f>
        <v>427.98600000000005</v>
      </c>
    </row>
    <row r="754" spans="1:26" ht="12" customHeight="1">
      <c r="A754" s="142"/>
      <c r="B754" s="149"/>
      <c r="C754" s="144"/>
      <c r="D754" s="145"/>
      <c r="E754" s="26" t="s">
        <v>3</v>
      </c>
      <c r="F754" s="109" t="s">
        <v>2</v>
      </c>
      <c r="G754" s="109"/>
      <c r="H754" s="109" t="s">
        <v>2</v>
      </c>
      <c r="I754" s="109"/>
      <c r="J754" s="109" t="s">
        <v>2</v>
      </c>
      <c r="K754" s="109"/>
      <c r="L754" s="109">
        <v>50000</v>
      </c>
      <c r="M754" s="109"/>
      <c r="N754" s="91" t="s">
        <v>2</v>
      </c>
      <c r="O754" s="91"/>
      <c r="P754" s="91" t="s">
        <v>2</v>
      </c>
      <c r="Q754" s="91"/>
      <c r="R754" s="109">
        <v>75000</v>
      </c>
      <c r="S754" s="109"/>
      <c r="T754" s="109" t="s">
        <v>2</v>
      </c>
      <c r="U754" s="109"/>
      <c r="V754" s="109">
        <v>100000</v>
      </c>
      <c r="W754" s="109"/>
      <c r="X754" s="29">
        <f>V754</f>
        <v>100000</v>
      </c>
      <c r="Y754" s="30" t="s">
        <v>2</v>
      </c>
    </row>
    <row r="755" spans="1:26" ht="12" customHeight="1">
      <c r="A755" s="142"/>
      <c r="B755" s="149"/>
      <c r="C755" s="144"/>
      <c r="D755" s="145"/>
      <c r="E755" s="26" t="s">
        <v>1</v>
      </c>
      <c r="F755" s="110">
        <v>0</v>
      </c>
      <c r="G755" s="112"/>
      <c r="H755" s="112"/>
      <c r="I755" s="112"/>
      <c r="J755" s="112"/>
      <c r="K755" s="112"/>
      <c r="L755" s="112"/>
      <c r="M755" s="112"/>
      <c r="N755" s="112"/>
      <c r="O755" s="112"/>
      <c r="P755" s="112"/>
      <c r="Q755" s="112"/>
      <c r="R755" s="112"/>
      <c r="S755" s="112"/>
      <c r="T755" s="112"/>
      <c r="U755" s="112"/>
      <c r="V755" s="112"/>
      <c r="W755" s="112"/>
      <c r="X755" s="112"/>
      <c r="Y755" s="113"/>
    </row>
    <row r="756" spans="1:26" ht="12" customHeight="1">
      <c r="A756" s="142"/>
      <c r="B756" s="149"/>
      <c r="C756" s="144"/>
      <c r="D756" s="145"/>
      <c r="E756" s="26" t="s">
        <v>0</v>
      </c>
      <c r="F756" s="91">
        <v>0</v>
      </c>
      <c r="G756" s="91"/>
      <c r="H756" s="91">
        <v>0</v>
      </c>
      <c r="I756" s="91"/>
      <c r="J756" s="91">
        <v>0</v>
      </c>
      <c r="K756" s="91"/>
      <c r="L756" s="109">
        <v>24802</v>
      </c>
      <c r="M756" s="109"/>
      <c r="N756" s="109">
        <v>30000</v>
      </c>
      <c r="O756" s="109"/>
      <c r="P756" s="109">
        <v>30000</v>
      </c>
      <c r="Q756" s="109"/>
      <c r="R756" s="109">
        <v>30000</v>
      </c>
      <c r="S756" s="109"/>
      <c r="T756" s="109">
        <v>234400</v>
      </c>
      <c r="U756" s="109"/>
      <c r="V756" s="170">
        <v>413975</v>
      </c>
      <c r="W756" s="171"/>
      <c r="X756" s="29">
        <f>V756</f>
        <v>413975</v>
      </c>
      <c r="Y756" s="28">
        <f>X756/X754*100</f>
        <v>413.97500000000002</v>
      </c>
    </row>
    <row r="757" spans="1:26" ht="12" customHeight="1">
      <c r="A757" s="57">
        <v>131</v>
      </c>
      <c r="B757" s="69" t="s">
        <v>14</v>
      </c>
      <c r="C757" s="59" t="s">
        <v>268</v>
      </c>
      <c r="D757" s="60" t="s">
        <v>5</v>
      </c>
      <c r="E757" s="26" t="s">
        <v>4</v>
      </c>
      <c r="F757" s="152">
        <v>0</v>
      </c>
      <c r="G757" s="155"/>
      <c r="H757" s="152">
        <v>0</v>
      </c>
      <c r="I757" s="155"/>
      <c r="J757" s="152">
        <v>0</v>
      </c>
      <c r="K757" s="155"/>
      <c r="L757" s="152">
        <v>0</v>
      </c>
      <c r="M757" s="155"/>
      <c r="N757" s="152">
        <v>0</v>
      </c>
      <c r="O757" s="155"/>
      <c r="P757" s="157">
        <v>0</v>
      </c>
      <c r="Q757" s="155"/>
      <c r="R757" s="157">
        <v>0</v>
      </c>
      <c r="S757" s="155"/>
      <c r="T757" s="157">
        <v>1</v>
      </c>
      <c r="U757" s="155"/>
      <c r="V757" s="157">
        <v>1</v>
      </c>
      <c r="W757" s="155"/>
      <c r="X757" s="29">
        <f>V757</f>
        <v>1</v>
      </c>
      <c r="Y757" s="28">
        <f>X757/X758*100</f>
        <v>100</v>
      </c>
    </row>
    <row r="758" spans="1:26" ht="12" customHeight="1">
      <c r="A758" s="57"/>
      <c r="B758" s="69"/>
      <c r="C758" s="59"/>
      <c r="D758" s="60"/>
      <c r="E758" s="26" t="s">
        <v>3</v>
      </c>
      <c r="F758" s="151" t="s">
        <v>2</v>
      </c>
      <c r="G758" s="151"/>
      <c r="H758" s="151" t="s">
        <v>2</v>
      </c>
      <c r="I758" s="151"/>
      <c r="J758" s="151" t="s">
        <v>2</v>
      </c>
      <c r="K758" s="151"/>
      <c r="L758" s="151">
        <v>1</v>
      </c>
      <c r="M758" s="151"/>
      <c r="N758" s="150" t="s">
        <v>2</v>
      </c>
      <c r="O758" s="150"/>
      <c r="P758" s="150" t="s">
        <v>2</v>
      </c>
      <c r="Q758" s="150"/>
      <c r="R758" s="151">
        <v>1</v>
      </c>
      <c r="S758" s="151"/>
      <c r="T758" s="151" t="s">
        <v>2</v>
      </c>
      <c r="U758" s="151"/>
      <c r="V758" s="151">
        <v>1</v>
      </c>
      <c r="W758" s="151"/>
      <c r="X758" s="29">
        <f>V758</f>
        <v>1</v>
      </c>
      <c r="Y758" s="30" t="s">
        <v>2</v>
      </c>
    </row>
    <row r="759" spans="1:26" ht="12" customHeight="1">
      <c r="A759" s="57"/>
      <c r="B759" s="69"/>
      <c r="C759" s="59"/>
      <c r="D759" s="60"/>
      <c r="E759" s="26" t="s">
        <v>1</v>
      </c>
      <c r="F759" s="151">
        <v>0</v>
      </c>
      <c r="G759" s="151"/>
      <c r="H759" s="151"/>
      <c r="I759" s="151"/>
      <c r="J759" s="151"/>
      <c r="K759" s="151"/>
      <c r="L759" s="151"/>
      <c r="M759" s="151"/>
      <c r="N759" s="151"/>
      <c r="O759" s="151"/>
      <c r="P759" s="151"/>
      <c r="Q759" s="151"/>
      <c r="R759" s="151"/>
      <c r="S759" s="151"/>
      <c r="T759" s="151"/>
      <c r="U759" s="151"/>
      <c r="V759" s="151"/>
      <c r="W759" s="151"/>
      <c r="X759" s="151"/>
      <c r="Y759" s="166"/>
    </row>
    <row r="760" spans="1:26" ht="12" customHeight="1">
      <c r="A760" s="57"/>
      <c r="B760" s="69"/>
      <c r="C760" s="59"/>
      <c r="D760" s="60"/>
      <c r="E760" s="26" t="s">
        <v>0</v>
      </c>
      <c r="F760" s="150">
        <v>0</v>
      </c>
      <c r="G760" s="150"/>
      <c r="H760" s="150">
        <v>0</v>
      </c>
      <c r="I760" s="150"/>
      <c r="J760" s="150">
        <v>0</v>
      </c>
      <c r="K760" s="150"/>
      <c r="L760" s="151">
        <v>0</v>
      </c>
      <c r="M760" s="151"/>
      <c r="N760" s="151">
        <v>0</v>
      </c>
      <c r="O760" s="151"/>
      <c r="P760" s="151">
        <v>2</v>
      </c>
      <c r="Q760" s="151"/>
      <c r="R760" s="151">
        <v>2</v>
      </c>
      <c r="S760" s="151"/>
      <c r="T760" s="151">
        <v>2</v>
      </c>
      <c r="U760" s="151"/>
      <c r="V760" s="151">
        <v>2</v>
      </c>
      <c r="W760" s="151"/>
      <c r="X760" s="29">
        <f>V760</f>
        <v>2</v>
      </c>
      <c r="Y760" s="28">
        <f>X760/X758*100</f>
        <v>200</v>
      </c>
    </row>
    <row r="761" spans="1:26" ht="12" customHeight="1">
      <c r="A761" s="70" t="s">
        <v>170</v>
      </c>
      <c r="B761" s="71"/>
      <c r="C761" s="71"/>
      <c r="D761" s="71"/>
      <c r="E761" s="71"/>
      <c r="F761" s="71"/>
      <c r="G761" s="71"/>
      <c r="H761" s="71"/>
      <c r="I761" s="71"/>
      <c r="J761" s="71"/>
      <c r="K761" s="71"/>
      <c r="L761" s="71"/>
      <c r="M761" s="71"/>
      <c r="N761" s="71"/>
      <c r="O761" s="71"/>
      <c r="P761" s="71"/>
      <c r="Q761" s="71"/>
      <c r="R761" s="71"/>
      <c r="S761" s="71"/>
      <c r="T761" s="71"/>
      <c r="U761" s="71"/>
      <c r="V761" s="71"/>
      <c r="W761" s="71"/>
      <c r="X761" s="71"/>
      <c r="Y761" s="72"/>
    </row>
    <row r="762" spans="1:26" ht="12" customHeight="1">
      <c r="A762" s="167" t="s">
        <v>11</v>
      </c>
      <c r="B762" s="168"/>
      <c r="C762" s="168"/>
      <c r="D762" s="168"/>
      <c r="E762" s="168"/>
      <c r="F762" s="168"/>
      <c r="G762" s="168"/>
      <c r="H762" s="168"/>
      <c r="I762" s="168"/>
      <c r="J762" s="168"/>
      <c r="K762" s="168"/>
      <c r="L762" s="168"/>
      <c r="M762" s="168"/>
      <c r="N762" s="168"/>
      <c r="O762" s="168"/>
      <c r="P762" s="168"/>
      <c r="Q762" s="168"/>
      <c r="R762" s="168"/>
      <c r="S762" s="168"/>
      <c r="T762" s="168"/>
      <c r="U762" s="168"/>
      <c r="V762" s="168"/>
      <c r="W762" s="168"/>
      <c r="X762" s="168"/>
      <c r="Y762" s="169"/>
    </row>
    <row r="763" spans="1:26" ht="12" customHeight="1">
      <c r="A763" s="142">
        <v>132</v>
      </c>
      <c r="B763" s="143" t="s">
        <v>2</v>
      </c>
      <c r="C763" s="144" t="s">
        <v>269</v>
      </c>
      <c r="D763" s="145" t="s">
        <v>5</v>
      </c>
      <c r="E763" s="26" t="s">
        <v>4</v>
      </c>
      <c r="F763" s="110">
        <v>0</v>
      </c>
      <c r="G763" s="111"/>
      <c r="H763" s="110">
        <v>0</v>
      </c>
      <c r="I763" s="111"/>
      <c r="J763" s="110">
        <v>0</v>
      </c>
      <c r="K763" s="111"/>
      <c r="L763" s="110">
        <v>0</v>
      </c>
      <c r="M763" s="111"/>
      <c r="N763" s="110">
        <v>0</v>
      </c>
      <c r="O763" s="111"/>
      <c r="P763" s="95">
        <v>0</v>
      </c>
      <c r="Q763" s="111"/>
      <c r="R763" s="95">
        <v>2</v>
      </c>
      <c r="S763" s="111"/>
      <c r="T763" s="95">
        <v>8</v>
      </c>
      <c r="U763" s="111"/>
      <c r="V763" s="95">
        <v>23</v>
      </c>
      <c r="W763" s="111"/>
      <c r="X763" s="29">
        <f>V763</f>
        <v>23</v>
      </c>
      <c r="Y763" s="28">
        <f>X763/X764*100</f>
        <v>459.99999999999994</v>
      </c>
      <c r="Z763" s="45"/>
    </row>
    <row r="764" spans="1:26" ht="12" customHeight="1">
      <c r="A764" s="142"/>
      <c r="B764" s="143"/>
      <c r="C764" s="144"/>
      <c r="D764" s="145"/>
      <c r="E764" s="26" t="s">
        <v>3</v>
      </c>
      <c r="F764" s="109" t="s">
        <v>2</v>
      </c>
      <c r="G764" s="109"/>
      <c r="H764" s="109" t="s">
        <v>2</v>
      </c>
      <c r="I764" s="109"/>
      <c r="J764" s="109" t="s">
        <v>2</v>
      </c>
      <c r="K764" s="109"/>
      <c r="L764" s="109">
        <v>1</v>
      </c>
      <c r="M764" s="109"/>
      <c r="N764" s="91" t="s">
        <v>2</v>
      </c>
      <c r="O764" s="91"/>
      <c r="P764" s="91" t="s">
        <v>2</v>
      </c>
      <c r="Q764" s="91"/>
      <c r="R764" s="109">
        <v>3</v>
      </c>
      <c r="S764" s="109"/>
      <c r="T764" s="109" t="s">
        <v>2</v>
      </c>
      <c r="U764" s="109"/>
      <c r="V764" s="109">
        <v>5</v>
      </c>
      <c r="W764" s="109"/>
      <c r="X764" s="29">
        <f>V764</f>
        <v>5</v>
      </c>
      <c r="Y764" s="30" t="s">
        <v>2</v>
      </c>
    </row>
    <row r="765" spans="1:26" ht="12" customHeight="1">
      <c r="A765" s="142"/>
      <c r="B765" s="143"/>
      <c r="C765" s="144"/>
      <c r="D765" s="145"/>
      <c r="E765" s="26" t="s">
        <v>1</v>
      </c>
      <c r="F765" s="110">
        <v>0</v>
      </c>
      <c r="G765" s="112"/>
      <c r="H765" s="112"/>
      <c r="I765" s="112"/>
      <c r="J765" s="112"/>
      <c r="K765" s="112"/>
      <c r="L765" s="112"/>
      <c r="M765" s="112"/>
      <c r="N765" s="112"/>
      <c r="O765" s="112"/>
      <c r="P765" s="112"/>
      <c r="Q765" s="112"/>
      <c r="R765" s="112"/>
      <c r="S765" s="112"/>
      <c r="T765" s="112"/>
      <c r="U765" s="112"/>
      <c r="V765" s="112"/>
      <c r="W765" s="112"/>
      <c r="X765" s="112"/>
      <c r="Y765" s="113"/>
    </row>
    <row r="766" spans="1:26" ht="16.5" customHeight="1">
      <c r="A766" s="142"/>
      <c r="B766" s="143"/>
      <c r="C766" s="144"/>
      <c r="D766" s="145"/>
      <c r="E766" s="26" t="s">
        <v>0</v>
      </c>
      <c r="F766" s="91">
        <v>0</v>
      </c>
      <c r="G766" s="91"/>
      <c r="H766" s="91">
        <v>0</v>
      </c>
      <c r="I766" s="91"/>
      <c r="J766" s="91">
        <v>0</v>
      </c>
      <c r="K766" s="91"/>
      <c r="L766" s="109">
        <v>0</v>
      </c>
      <c r="M766" s="109"/>
      <c r="N766" s="109">
        <v>0</v>
      </c>
      <c r="O766" s="109"/>
      <c r="P766" s="109">
        <v>0</v>
      </c>
      <c r="Q766" s="109"/>
      <c r="R766" s="109">
        <v>12</v>
      </c>
      <c r="S766" s="109"/>
      <c r="T766" s="109">
        <v>14</v>
      </c>
      <c r="U766" s="109"/>
      <c r="V766" s="109">
        <v>23</v>
      </c>
      <c r="W766" s="109"/>
      <c r="X766" s="29">
        <f>V766</f>
        <v>23</v>
      </c>
      <c r="Y766" s="28">
        <f>X766/X764*100</f>
        <v>459.99999999999994</v>
      </c>
      <c r="Z766" s="49"/>
    </row>
    <row r="767" spans="1:26" ht="12" customHeight="1">
      <c r="A767" s="80" t="s">
        <v>7</v>
      </c>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2"/>
    </row>
    <row r="768" spans="1:26" ht="12" customHeight="1">
      <c r="A768" s="142">
        <v>133</v>
      </c>
      <c r="B768" s="149" t="s">
        <v>152</v>
      </c>
      <c r="C768" s="144" t="s">
        <v>270</v>
      </c>
      <c r="D768" s="145" t="s">
        <v>153</v>
      </c>
      <c r="E768" s="26" t="s">
        <v>4</v>
      </c>
      <c r="F768" s="110">
        <v>0</v>
      </c>
      <c r="G768" s="111"/>
      <c r="H768" s="110">
        <v>0</v>
      </c>
      <c r="I768" s="111"/>
      <c r="J768" s="110">
        <v>0</v>
      </c>
      <c r="K768" s="111"/>
      <c r="L768" s="110">
        <v>0</v>
      </c>
      <c r="M768" s="111"/>
      <c r="N768" s="110">
        <v>0</v>
      </c>
      <c r="O768" s="111"/>
      <c r="P768" s="95">
        <v>0</v>
      </c>
      <c r="Q768" s="111"/>
      <c r="R768" s="95">
        <v>0</v>
      </c>
      <c r="S768" s="111"/>
      <c r="T768" s="95">
        <v>0</v>
      </c>
      <c r="U768" s="111"/>
      <c r="V768" s="93">
        <v>15.93</v>
      </c>
      <c r="W768" s="115"/>
      <c r="X768" s="33">
        <f>V768</f>
        <v>15.93</v>
      </c>
      <c r="Y768" s="28">
        <f>X768/X769*100</f>
        <v>318.60000000000002</v>
      </c>
      <c r="Z768" s="36"/>
    </row>
    <row r="769" spans="1:25" ht="12" customHeight="1">
      <c r="A769" s="142"/>
      <c r="B769" s="149"/>
      <c r="C769" s="144"/>
      <c r="D769" s="145"/>
      <c r="E769" s="26" t="s">
        <v>3</v>
      </c>
      <c r="F769" s="109" t="s">
        <v>2</v>
      </c>
      <c r="G769" s="109"/>
      <c r="H769" s="109" t="s">
        <v>2</v>
      </c>
      <c r="I769" s="109"/>
      <c r="J769" s="109" t="s">
        <v>2</v>
      </c>
      <c r="K769" s="109"/>
      <c r="L769" s="109">
        <v>1</v>
      </c>
      <c r="M769" s="109"/>
      <c r="N769" s="91" t="s">
        <v>2</v>
      </c>
      <c r="O769" s="91"/>
      <c r="P769" s="91" t="s">
        <v>2</v>
      </c>
      <c r="Q769" s="91"/>
      <c r="R769" s="159">
        <v>2.5</v>
      </c>
      <c r="S769" s="159"/>
      <c r="T769" s="109" t="s">
        <v>2</v>
      </c>
      <c r="U769" s="109"/>
      <c r="V769" s="109">
        <v>5</v>
      </c>
      <c r="W769" s="109"/>
      <c r="X769" s="29">
        <f>V769</f>
        <v>5</v>
      </c>
      <c r="Y769" s="30" t="s">
        <v>2</v>
      </c>
    </row>
    <row r="770" spans="1:25" ht="12" customHeight="1">
      <c r="A770" s="142"/>
      <c r="B770" s="149"/>
      <c r="C770" s="144"/>
      <c r="D770" s="145"/>
      <c r="E770" s="26" t="s">
        <v>1</v>
      </c>
      <c r="F770" s="110">
        <v>0</v>
      </c>
      <c r="G770" s="112"/>
      <c r="H770" s="112"/>
      <c r="I770" s="112"/>
      <c r="J770" s="112"/>
      <c r="K770" s="112"/>
      <c r="L770" s="112"/>
      <c r="M770" s="112"/>
      <c r="N770" s="112"/>
      <c r="O770" s="112"/>
      <c r="P770" s="112"/>
      <c r="Q770" s="112"/>
      <c r="R770" s="112"/>
      <c r="S770" s="112"/>
      <c r="T770" s="112"/>
      <c r="U770" s="112"/>
      <c r="V770" s="112"/>
      <c r="W770" s="112"/>
      <c r="X770" s="112"/>
      <c r="Y770" s="113"/>
    </row>
    <row r="771" spans="1:25" ht="12" customHeight="1">
      <c r="A771" s="142"/>
      <c r="B771" s="149"/>
      <c r="C771" s="144"/>
      <c r="D771" s="145"/>
      <c r="E771" s="26" t="s">
        <v>0</v>
      </c>
      <c r="F771" s="160">
        <v>0</v>
      </c>
      <c r="G771" s="160"/>
      <c r="H771" s="160">
        <v>0</v>
      </c>
      <c r="I771" s="160"/>
      <c r="J771" s="160">
        <v>0</v>
      </c>
      <c r="K771" s="160"/>
      <c r="L771" s="161">
        <v>0</v>
      </c>
      <c r="M771" s="161"/>
      <c r="N771" s="161">
        <f>0+L771</f>
        <v>0</v>
      </c>
      <c r="O771" s="161"/>
      <c r="P771" s="162">
        <v>0</v>
      </c>
      <c r="Q771" s="162"/>
      <c r="R771" s="162">
        <v>6.07</v>
      </c>
      <c r="S771" s="162"/>
      <c r="T771" s="162">
        <v>6.79</v>
      </c>
      <c r="U771" s="162"/>
      <c r="V771" s="162">
        <v>10.27</v>
      </c>
      <c r="W771" s="162"/>
      <c r="X771" s="35">
        <f>V771</f>
        <v>10.27</v>
      </c>
      <c r="Y771" s="28">
        <f>X771/X769*100</f>
        <v>205.39999999999998</v>
      </c>
    </row>
    <row r="772" spans="1:25" ht="12" customHeight="1">
      <c r="A772" s="163" t="s">
        <v>171</v>
      </c>
      <c r="B772" s="164"/>
      <c r="C772" s="164"/>
      <c r="D772" s="164"/>
      <c r="E772" s="164"/>
      <c r="F772" s="164"/>
      <c r="G772" s="164"/>
      <c r="H772" s="164"/>
      <c r="I772" s="164"/>
      <c r="J772" s="164"/>
      <c r="K772" s="164"/>
      <c r="L772" s="164"/>
      <c r="M772" s="164"/>
      <c r="N772" s="164"/>
      <c r="O772" s="164"/>
      <c r="P772" s="164"/>
      <c r="Q772" s="164"/>
      <c r="R772" s="164"/>
      <c r="S772" s="164"/>
      <c r="T772" s="164"/>
      <c r="U772" s="164"/>
      <c r="V772" s="164"/>
      <c r="W772" s="164"/>
      <c r="X772" s="164"/>
      <c r="Y772" s="165"/>
    </row>
    <row r="773" spans="1:25" ht="12" customHeight="1">
      <c r="A773" s="146" t="s">
        <v>11</v>
      </c>
      <c r="B773" s="147"/>
      <c r="C773" s="147"/>
      <c r="D773" s="147"/>
      <c r="E773" s="147"/>
      <c r="F773" s="147"/>
      <c r="G773" s="147"/>
      <c r="H773" s="147"/>
      <c r="I773" s="147"/>
      <c r="J773" s="147"/>
      <c r="K773" s="147"/>
      <c r="L773" s="147"/>
      <c r="M773" s="147"/>
      <c r="N773" s="147"/>
      <c r="O773" s="147"/>
      <c r="P773" s="147"/>
      <c r="Q773" s="147"/>
      <c r="R773" s="147"/>
      <c r="S773" s="147"/>
      <c r="T773" s="147"/>
      <c r="U773" s="147"/>
      <c r="V773" s="147"/>
      <c r="W773" s="147"/>
      <c r="X773" s="147"/>
      <c r="Y773" s="148"/>
    </row>
    <row r="774" spans="1:25" ht="12" customHeight="1">
      <c r="A774" s="142">
        <v>134</v>
      </c>
      <c r="B774" s="143" t="s">
        <v>2</v>
      </c>
      <c r="C774" s="144" t="s">
        <v>271</v>
      </c>
      <c r="D774" s="145" t="s">
        <v>5</v>
      </c>
      <c r="E774" s="26" t="s">
        <v>4</v>
      </c>
      <c r="F774" s="110">
        <f>F818</f>
        <v>0</v>
      </c>
      <c r="G774" s="111"/>
      <c r="H774" s="110">
        <f>H818</f>
        <v>0</v>
      </c>
      <c r="I774" s="111"/>
      <c r="J774" s="110">
        <f>J818</f>
        <v>0</v>
      </c>
      <c r="K774" s="111"/>
      <c r="L774" s="110">
        <f>L818</f>
        <v>4</v>
      </c>
      <c r="M774" s="111"/>
      <c r="N774" s="110">
        <f>N818</f>
        <v>13</v>
      </c>
      <c r="O774" s="111"/>
      <c r="P774" s="110">
        <f>P818</f>
        <v>18</v>
      </c>
      <c r="Q774" s="111"/>
      <c r="R774" s="110">
        <f>R818</f>
        <v>26</v>
      </c>
      <c r="S774" s="111"/>
      <c r="T774" s="110">
        <f>T818</f>
        <v>27</v>
      </c>
      <c r="U774" s="111"/>
      <c r="V774" s="110">
        <f>V818</f>
        <v>32</v>
      </c>
      <c r="W774" s="111"/>
      <c r="X774" s="27">
        <f>X818</f>
        <v>32</v>
      </c>
      <c r="Y774" s="28">
        <f>X774/X775*100</f>
        <v>320</v>
      </c>
    </row>
    <row r="775" spans="1:25" ht="12" customHeight="1">
      <c r="A775" s="142"/>
      <c r="B775" s="143"/>
      <c r="C775" s="144"/>
      <c r="D775" s="145"/>
      <c r="E775" s="26" t="s">
        <v>3</v>
      </c>
      <c r="F775" s="109" t="s">
        <v>2</v>
      </c>
      <c r="G775" s="109"/>
      <c r="H775" s="109" t="s">
        <v>2</v>
      </c>
      <c r="I775" s="109"/>
      <c r="J775" s="109" t="s">
        <v>2</v>
      </c>
      <c r="K775" s="109"/>
      <c r="L775" s="109">
        <v>2</v>
      </c>
      <c r="M775" s="109"/>
      <c r="N775" s="91" t="s">
        <v>2</v>
      </c>
      <c r="O775" s="91"/>
      <c r="P775" s="91" t="s">
        <v>2</v>
      </c>
      <c r="Q775" s="91"/>
      <c r="R775" s="109">
        <v>6</v>
      </c>
      <c r="S775" s="109"/>
      <c r="T775" s="109" t="s">
        <v>2</v>
      </c>
      <c r="U775" s="109"/>
      <c r="V775" s="109">
        <v>10</v>
      </c>
      <c r="W775" s="109"/>
      <c r="X775" s="29">
        <v>10</v>
      </c>
      <c r="Y775" s="30" t="s">
        <v>2</v>
      </c>
    </row>
    <row r="776" spans="1:25" ht="12" customHeight="1">
      <c r="A776" s="142"/>
      <c r="B776" s="143"/>
      <c r="C776" s="144"/>
      <c r="D776" s="145"/>
      <c r="E776" s="26" t="s">
        <v>1</v>
      </c>
      <c r="F776" s="110">
        <v>0</v>
      </c>
      <c r="G776" s="112"/>
      <c r="H776" s="112"/>
      <c r="I776" s="112"/>
      <c r="J776" s="112"/>
      <c r="K776" s="112"/>
      <c r="L776" s="112"/>
      <c r="M776" s="112"/>
      <c r="N776" s="112"/>
      <c r="O776" s="112"/>
      <c r="P776" s="112"/>
      <c r="Q776" s="112"/>
      <c r="R776" s="112"/>
      <c r="S776" s="112"/>
      <c r="T776" s="112"/>
      <c r="U776" s="112"/>
      <c r="V776" s="112"/>
      <c r="W776" s="112"/>
      <c r="X776" s="112"/>
      <c r="Y776" s="113"/>
    </row>
    <row r="777" spans="1:25" ht="12" customHeight="1">
      <c r="A777" s="142"/>
      <c r="B777" s="143"/>
      <c r="C777" s="144"/>
      <c r="D777" s="145"/>
      <c r="E777" s="26" t="s">
        <v>0</v>
      </c>
      <c r="F777" s="95">
        <f>F821</f>
        <v>0</v>
      </c>
      <c r="G777" s="96"/>
      <c r="H777" s="95">
        <f>H821</f>
        <v>0</v>
      </c>
      <c r="I777" s="96"/>
      <c r="J777" s="95">
        <f>J821</f>
        <v>2</v>
      </c>
      <c r="K777" s="96"/>
      <c r="L777" s="95">
        <f>L821</f>
        <v>14</v>
      </c>
      <c r="M777" s="96"/>
      <c r="N777" s="95">
        <f>N821</f>
        <v>25</v>
      </c>
      <c r="O777" s="96"/>
      <c r="P777" s="95">
        <f>P821</f>
        <v>31</v>
      </c>
      <c r="Q777" s="96"/>
      <c r="R777" s="95">
        <f>R821</f>
        <v>32</v>
      </c>
      <c r="S777" s="96"/>
      <c r="T777" s="95">
        <f>T821</f>
        <v>32</v>
      </c>
      <c r="U777" s="96"/>
      <c r="V777" s="95">
        <f>V821</f>
        <v>32</v>
      </c>
      <c r="W777" s="96"/>
      <c r="X777" s="29">
        <f>X821</f>
        <v>32</v>
      </c>
      <c r="Y777" s="28">
        <f>X777/X775*100</f>
        <v>320</v>
      </c>
    </row>
    <row r="778" spans="1:25" ht="12" customHeight="1">
      <c r="A778" s="57">
        <v>135</v>
      </c>
      <c r="B778" s="141" t="s">
        <v>172</v>
      </c>
      <c r="C778" s="59" t="s">
        <v>272</v>
      </c>
      <c r="D778" s="60" t="s">
        <v>5</v>
      </c>
      <c r="E778" s="26" t="s">
        <v>4</v>
      </c>
      <c r="F778" s="152">
        <f>F841</f>
        <v>0</v>
      </c>
      <c r="G778" s="155"/>
      <c r="H778" s="152">
        <f>H841</f>
        <v>0</v>
      </c>
      <c r="I778" s="155"/>
      <c r="J778" s="152">
        <f>J841</f>
        <v>0</v>
      </c>
      <c r="K778" s="155"/>
      <c r="L778" s="152">
        <f>L841</f>
        <v>2</v>
      </c>
      <c r="M778" s="155"/>
      <c r="N778" s="152">
        <f>N841</f>
        <v>7</v>
      </c>
      <c r="O778" s="155"/>
      <c r="P778" s="152">
        <f>P841</f>
        <v>11</v>
      </c>
      <c r="Q778" s="155"/>
      <c r="R778" s="152">
        <f>R841</f>
        <v>11</v>
      </c>
      <c r="S778" s="155"/>
      <c r="T778" s="152">
        <f>T841</f>
        <v>12</v>
      </c>
      <c r="U778" s="155"/>
      <c r="V778" s="152">
        <f>V841</f>
        <v>15</v>
      </c>
      <c r="W778" s="155"/>
      <c r="X778" s="27">
        <f>X841</f>
        <v>15</v>
      </c>
      <c r="Y778" s="28">
        <f>X778/X779*100</f>
        <v>300</v>
      </c>
    </row>
    <row r="779" spans="1:25" ht="12" customHeight="1">
      <c r="A779" s="57"/>
      <c r="B779" s="141"/>
      <c r="C779" s="59"/>
      <c r="D779" s="60"/>
      <c r="E779" s="26" t="s">
        <v>3</v>
      </c>
      <c r="F779" s="151" t="s">
        <v>2</v>
      </c>
      <c r="G779" s="151"/>
      <c r="H779" s="151" t="s">
        <v>2</v>
      </c>
      <c r="I779" s="151"/>
      <c r="J779" s="151" t="s">
        <v>2</v>
      </c>
      <c r="K779" s="151"/>
      <c r="L779" s="151">
        <v>2</v>
      </c>
      <c r="M779" s="151"/>
      <c r="N779" s="150" t="s">
        <v>2</v>
      </c>
      <c r="O779" s="150"/>
      <c r="P779" s="150" t="s">
        <v>2</v>
      </c>
      <c r="Q779" s="150"/>
      <c r="R779" s="151">
        <v>3</v>
      </c>
      <c r="S779" s="151"/>
      <c r="T779" s="151" t="s">
        <v>2</v>
      </c>
      <c r="U779" s="151"/>
      <c r="V779" s="151">
        <v>5</v>
      </c>
      <c r="W779" s="151"/>
      <c r="X779" s="29">
        <v>5</v>
      </c>
      <c r="Y779" s="30" t="s">
        <v>2</v>
      </c>
    </row>
    <row r="780" spans="1:25" ht="12" customHeight="1">
      <c r="A780" s="57"/>
      <c r="B780" s="141"/>
      <c r="C780" s="59"/>
      <c r="D780" s="60"/>
      <c r="E780" s="26" t="s">
        <v>1</v>
      </c>
      <c r="F780" s="152">
        <v>0</v>
      </c>
      <c r="G780" s="153"/>
      <c r="H780" s="153"/>
      <c r="I780" s="153"/>
      <c r="J780" s="153"/>
      <c r="K780" s="153"/>
      <c r="L780" s="153"/>
      <c r="M780" s="153"/>
      <c r="N780" s="153"/>
      <c r="O780" s="153"/>
      <c r="P780" s="153"/>
      <c r="Q780" s="153"/>
      <c r="R780" s="153"/>
      <c r="S780" s="153"/>
      <c r="T780" s="153"/>
      <c r="U780" s="153"/>
      <c r="V780" s="153"/>
      <c r="W780" s="153"/>
      <c r="X780" s="153"/>
      <c r="Y780" s="154"/>
    </row>
    <row r="781" spans="1:25" ht="12" customHeight="1">
      <c r="A781" s="57"/>
      <c r="B781" s="141"/>
      <c r="C781" s="59"/>
      <c r="D781" s="60"/>
      <c r="E781" s="26" t="s">
        <v>0</v>
      </c>
      <c r="F781" s="157">
        <f>F844</f>
        <v>0</v>
      </c>
      <c r="G781" s="158"/>
      <c r="H781" s="157">
        <f>H844</f>
        <v>0</v>
      </c>
      <c r="I781" s="158"/>
      <c r="J781" s="157">
        <f>J844</f>
        <v>0</v>
      </c>
      <c r="K781" s="158"/>
      <c r="L781" s="157">
        <f>L844</f>
        <v>7</v>
      </c>
      <c r="M781" s="158"/>
      <c r="N781" s="157">
        <f>N844</f>
        <v>10</v>
      </c>
      <c r="O781" s="158"/>
      <c r="P781" s="157">
        <f>P844</f>
        <v>12</v>
      </c>
      <c r="Q781" s="158"/>
      <c r="R781" s="157">
        <f>R844</f>
        <v>12</v>
      </c>
      <c r="S781" s="158"/>
      <c r="T781" s="157">
        <f>T844</f>
        <v>14</v>
      </c>
      <c r="U781" s="158"/>
      <c r="V781" s="157">
        <f>V844</f>
        <v>15</v>
      </c>
      <c r="W781" s="158"/>
      <c r="X781" s="29">
        <f>V781</f>
        <v>15</v>
      </c>
      <c r="Y781" s="28">
        <f>X781/X779*100</f>
        <v>300</v>
      </c>
    </row>
    <row r="782" spans="1:25" ht="12" customHeight="1">
      <c r="A782" s="57">
        <v>136</v>
      </c>
      <c r="B782" s="58" t="s">
        <v>2</v>
      </c>
      <c r="C782" s="59" t="s">
        <v>273</v>
      </c>
      <c r="D782" s="60" t="s">
        <v>5</v>
      </c>
      <c r="E782" s="26" t="s">
        <v>4</v>
      </c>
      <c r="F782" s="152">
        <f>F845</f>
        <v>0</v>
      </c>
      <c r="G782" s="155"/>
      <c r="H782" s="152">
        <f>H845</f>
        <v>0</v>
      </c>
      <c r="I782" s="155"/>
      <c r="J782" s="152">
        <f>J845</f>
        <v>0</v>
      </c>
      <c r="K782" s="155"/>
      <c r="L782" s="152">
        <f>L845</f>
        <v>5</v>
      </c>
      <c r="M782" s="155"/>
      <c r="N782" s="152">
        <f>N845</f>
        <v>234</v>
      </c>
      <c r="O782" s="155"/>
      <c r="P782" s="152">
        <f>P845</f>
        <v>488</v>
      </c>
      <c r="Q782" s="155"/>
      <c r="R782" s="152">
        <f>R845</f>
        <v>488</v>
      </c>
      <c r="S782" s="155"/>
      <c r="T782" s="152">
        <f>T845</f>
        <v>488</v>
      </c>
      <c r="U782" s="155"/>
      <c r="V782" s="152">
        <f>V845</f>
        <v>2766</v>
      </c>
      <c r="W782" s="155"/>
      <c r="X782" s="27">
        <f>P782</f>
        <v>488</v>
      </c>
      <c r="Y782" s="28">
        <f>X782/X783*100</f>
        <v>8133.333333333333</v>
      </c>
    </row>
    <row r="783" spans="1:25" ht="12" customHeight="1">
      <c r="A783" s="57"/>
      <c r="B783" s="58"/>
      <c r="C783" s="59"/>
      <c r="D783" s="60"/>
      <c r="E783" s="26" t="s">
        <v>3</v>
      </c>
      <c r="F783" s="151" t="s">
        <v>2</v>
      </c>
      <c r="G783" s="151"/>
      <c r="H783" s="151" t="s">
        <v>2</v>
      </c>
      <c r="I783" s="151"/>
      <c r="J783" s="151" t="s">
        <v>2</v>
      </c>
      <c r="K783" s="151"/>
      <c r="L783" s="151">
        <v>2</v>
      </c>
      <c r="M783" s="151"/>
      <c r="N783" s="150" t="s">
        <v>2</v>
      </c>
      <c r="O783" s="150"/>
      <c r="P783" s="150" t="s">
        <v>2</v>
      </c>
      <c r="Q783" s="150"/>
      <c r="R783" s="151">
        <v>4</v>
      </c>
      <c r="S783" s="151"/>
      <c r="T783" s="151" t="s">
        <v>2</v>
      </c>
      <c r="U783" s="151"/>
      <c r="V783" s="151">
        <v>6</v>
      </c>
      <c r="W783" s="151"/>
      <c r="X783" s="29">
        <v>6</v>
      </c>
      <c r="Y783" s="30" t="s">
        <v>2</v>
      </c>
    </row>
    <row r="784" spans="1:25" ht="12" customHeight="1">
      <c r="A784" s="57"/>
      <c r="B784" s="58"/>
      <c r="C784" s="59"/>
      <c r="D784" s="60"/>
      <c r="E784" s="26" t="s">
        <v>1</v>
      </c>
      <c r="F784" s="152">
        <v>0</v>
      </c>
      <c r="G784" s="153"/>
      <c r="H784" s="153"/>
      <c r="I784" s="153"/>
      <c r="J784" s="153"/>
      <c r="K784" s="153"/>
      <c r="L784" s="153"/>
      <c r="M784" s="153"/>
      <c r="N784" s="153"/>
      <c r="O784" s="153"/>
      <c r="P784" s="153"/>
      <c r="Q784" s="153"/>
      <c r="R784" s="153"/>
      <c r="S784" s="153"/>
      <c r="T784" s="153"/>
      <c r="U784" s="153"/>
      <c r="V784" s="153"/>
      <c r="W784" s="153"/>
      <c r="X784" s="153"/>
      <c r="Y784" s="154"/>
    </row>
    <row r="785" spans="1:25" ht="12" customHeight="1">
      <c r="A785" s="57"/>
      <c r="B785" s="58"/>
      <c r="C785" s="59"/>
      <c r="D785" s="60"/>
      <c r="E785" s="26" t="s">
        <v>0</v>
      </c>
      <c r="F785" s="157">
        <f>F848</f>
        <v>0</v>
      </c>
      <c r="G785" s="158"/>
      <c r="H785" s="157">
        <f>H848</f>
        <v>0</v>
      </c>
      <c r="I785" s="158"/>
      <c r="J785" s="157">
        <f>J848</f>
        <v>0</v>
      </c>
      <c r="K785" s="158"/>
      <c r="L785" s="157">
        <f>L848</f>
        <v>384</v>
      </c>
      <c r="M785" s="158"/>
      <c r="N785" s="157">
        <f>N848</f>
        <v>488</v>
      </c>
      <c r="O785" s="158"/>
      <c r="P785" s="157">
        <f>P848</f>
        <v>488</v>
      </c>
      <c r="Q785" s="158"/>
      <c r="R785" s="157">
        <f>R848</f>
        <v>488</v>
      </c>
      <c r="S785" s="158"/>
      <c r="T785" s="157">
        <f>T848</f>
        <v>1514</v>
      </c>
      <c r="U785" s="158"/>
      <c r="V785" s="157">
        <f>V848</f>
        <v>2766</v>
      </c>
      <c r="W785" s="158"/>
      <c r="X785" s="29">
        <f>V785</f>
        <v>2766</v>
      </c>
      <c r="Y785" s="28">
        <f>X785/X783*100</f>
        <v>46100</v>
      </c>
    </row>
    <row r="786" spans="1:25" ht="12" customHeight="1">
      <c r="A786" s="142">
        <v>137</v>
      </c>
      <c r="B786" s="143" t="s">
        <v>2</v>
      </c>
      <c r="C786" s="144" t="s">
        <v>274</v>
      </c>
      <c r="D786" s="145" t="s">
        <v>5</v>
      </c>
      <c r="E786" s="26" t="s">
        <v>4</v>
      </c>
      <c r="F786" s="110">
        <f>F837</f>
        <v>0</v>
      </c>
      <c r="G786" s="111"/>
      <c r="H786" s="110">
        <f>H837</f>
        <v>0</v>
      </c>
      <c r="I786" s="111"/>
      <c r="J786" s="110">
        <f>J837</f>
        <v>0</v>
      </c>
      <c r="K786" s="111"/>
      <c r="L786" s="110">
        <f>L837</f>
        <v>2</v>
      </c>
      <c r="M786" s="111"/>
      <c r="N786" s="110">
        <f>N837</f>
        <v>8</v>
      </c>
      <c r="O786" s="111"/>
      <c r="P786" s="110">
        <f>P837</f>
        <v>14</v>
      </c>
      <c r="Q786" s="111"/>
      <c r="R786" s="110">
        <f>R837</f>
        <v>14</v>
      </c>
      <c r="S786" s="111"/>
      <c r="T786" s="110">
        <f>T837</f>
        <v>15</v>
      </c>
      <c r="U786" s="111"/>
      <c r="V786" s="110">
        <f>V837</f>
        <v>22</v>
      </c>
      <c r="W786" s="111"/>
      <c r="X786" s="27">
        <f>X837</f>
        <v>22</v>
      </c>
      <c r="Y786" s="28">
        <f>X786/X787*100</f>
        <v>366.66666666666663</v>
      </c>
    </row>
    <row r="787" spans="1:25" ht="12" customHeight="1">
      <c r="A787" s="142"/>
      <c r="B787" s="143"/>
      <c r="C787" s="144"/>
      <c r="D787" s="145"/>
      <c r="E787" s="26" t="s">
        <v>3</v>
      </c>
      <c r="F787" s="109" t="s">
        <v>2</v>
      </c>
      <c r="G787" s="109"/>
      <c r="H787" s="109" t="s">
        <v>2</v>
      </c>
      <c r="I787" s="109"/>
      <c r="J787" s="109" t="s">
        <v>2</v>
      </c>
      <c r="K787" s="109"/>
      <c r="L787" s="109">
        <v>2</v>
      </c>
      <c r="M787" s="109"/>
      <c r="N787" s="91" t="s">
        <v>2</v>
      </c>
      <c r="O787" s="91"/>
      <c r="P787" s="91" t="s">
        <v>2</v>
      </c>
      <c r="Q787" s="91"/>
      <c r="R787" s="109">
        <v>4</v>
      </c>
      <c r="S787" s="109"/>
      <c r="T787" s="109" t="s">
        <v>2</v>
      </c>
      <c r="U787" s="109"/>
      <c r="V787" s="109">
        <v>6</v>
      </c>
      <c r="W787" s="109"/>
      <c r="X787" s="29">
        <v>6</v>
      </c>
      <c r="Y787" s="30" t="s">
        <v>2</v>
      </c>
    </row>
    <row r="788" spans="1:25" ht="12" customHeight="1">
      <c r="A788" s="142"/>
      <c r="B788" s="143"/>
      <c r="C788" s="144"/>
      <c r="D788" s="145"/>
      <c r="E788" s="26" t="s">
        <v>1</v>
      </c>
      <c r="F788" s="110">
        <v>0</v>
      </c>
      <c r="G788" s="112"/>
      <c r="H788" s="112"/>
      <c r="I788" s="112"/>
      <c r="J788" s="112"/>
      <c r="K788" s="112"/>
      <c r="L788" s="112"/>
      <c r="M788" s="112"/>
      <c r="N788" s="112"/>
      <c r="O788" s="112"/>
      <c r="P788" s="112"/>
      <c r="Q788" s="112"/>
      <c r="R788" s="112"/>
      <c r="S788" s="112"/>
      <c r="T788" s="112"/>
      <c r="U788" s="112"/>
      <c r="V788" s="112"/>
      <c r="W788" s="112"/>
      <c r="X788" s="112"/>
      <c r="Y788" s="113"/>
    </row>
    <row r="789" spans="1:25" ht="12" customHeight="1">
      <c r="A789" s="142"/>
      <c r="B789" s="143"/>
      <c r="C789" s="144"/>
      <c r="D789" s="145"/>
      <c r="E789" s="26" t="s">
        <v>0</v>
      </c>
      <c r="F789" s="95">
        <f>F840</f>
        <v>0</v>
      </c>
      <c r="G789" s="96"/>
      <c r="H789" s="95">
        <f>H840</f>
        <v>0</v>
      </c>
      <c r="I789" s="96"/>
      <c r="J789" s="95">
        <f>J840</f>
        <v>0</v>
      </c>
      <c r="K789" s="96"/>
      <c r="L789" s="95">
        <f>L840</f>
        <v>10</v>
      </c>
      <c r="M789" s="96"/>
      <c r="N789" s="95">
        <f>N840</f>
        <v>13</v>
      </c>
      <c r="O789" s="96"/>
      <c r="P789" s="95">
        <f>P840</f>
        <v>15</v>
      </c>
      <c r="Q789" s="96"/>
      <c r="R789" s="95">
        <f>R840</f>
        <v>16</v>
      </c>
      <c r="S789" s="96"/>
      <c r="T789" s="95">
        <f>T840</f>
        <v>18</v>
      </c>
      <c r="U789" s="96"/>
      <c r="V789" s="95">
        <f>V840</f>
        <v>22</v>
      </c>
      <c r="W789" s="96"/>
      <c r="X789" s="29">
        <f>X840</f>
        <v>22</v>
      </c>
      <c r="Y789" s="28">
        <f>X789/X787*100</f>
        <v>366.66666666666663</v>
      </c>
    </row>
    <row r="790" spans="1:25" ht="12" customHeight="1">
      <c r="A790" s="57">
        <v>138</v>
      </c>
      <c r="B790" s="58" t="s">
        <v>2</v>
      </c>
      <c r="C790" s="59" t="s">
        <v>275</v>
      </c>
      <c r="D790" s="60" t="s">
        <v>5</v>
      </c>
      <c r="E790" s="26" t="s">
        <v>4</v>
      </c>
      <c r="F790" s="152">
        <f>F822</f>
        <v>0</v>
      </c>
      <c r="G790" s="155"/>
      <c r="H790" s="152">
        <f>H822</f>
        <v>0</v>
      </c>
      <c r="I790" s="155"/>
      <c r="J790" s="152">
        <f>J822</f>
        <v>0</v>
      </c>
      <c r="K790" s="155"/>
      <c r="L790" s="152">
        <f>L822</f>
        <v>0</v>
      </c>
      <c r="M790" s="155"/>
      <c r="N790" s="152">
        <f>N822</f>
        <v>2</v>
      </c>
      <c r="O790" s="155"/>
      <c r="P790" s="152">
        <f>P822</f>
        <v>8</v>
      </c>
      <c r="Q790" s="155"/>
      <c r="R790" s="152">
        <f>R822</f>
        <v>10</v>
      </c>
      <c r="S790" s="155"/>
      <c r="T790" s="152">
        <f>T822</f>
        <v>11</v>
      </c>
      <c r="U790" s="155"/>
      <c r="V790" s="152">
        <f>V822</f>
        <v>11</v>
      </c>
      <c r="W790" s="155"/>
      <c r="X790" s="27">
        <f>X822</f>
        <v>11</v>
      </c>
      <c r="Y790" s="28">
        <f>X790/X791*100</f>
        <v>110.00000000000001</v>
      </c>
    </row>
    <row r="791" spans="1:25" ht="12" customHeight="1">
      <c r="A791" s="57"/>
      <c r="B791" s="58"/>
      <c r="C791" s="59"/>
      <c r="D791" s="60"/>
      <c r="E791" s="26" t="s">
        <v>3</v>
      </c>
      <c r="F791" s="151" t="s">
        <v>2</v>
      </c>
      <c r="G791" s="151"/>
      <c r="H791" s="151" t="s">
        <v>2</v>
      </c>
      <c r="I791" s="151"/>
      <c r="J791" s="151" t="s">
        <v>2</v>
      </c>
      <c r="K791" s="151"/>
      <c r="L791" s="151">
        <v>2</v>
      </c>
      <c r="M791" s="151"/>
      <c r="N791" s="150" t="s">
        <v>2</v>
      </c>
      <c r="O791" s="150"/>
      <c r="P791" s="150" t="s">
        <v>2</v>
      </c>
      <c r="Q791" s="150"/>
      <c r="R791" s="151">
        <v>6</v>
      </c>
      <c r="S791" s="151"/>
      <c r="T791" s="151" t="s">
        <v>2</v>
      </c>
      <c r="U791" s="151"/>
      <c r="V791" s="151">
        <v>10</v>
      </c>
      <c r="W791" s="151"/>
      <c r="X791" s="29">
        <v>10</v>
      </c>
      <c r="Y791" s="30" t="s">
        <v>2</v>
      </c>
    </row>
    <row r="792" spans="1:25" ht="12" customHeight="1">
      <c r="A792" s="57"/>
      <c r="B792" s="58"/>
      <c r="C792" s="59"/>
      <c r="D792" s="60"/>
      <c r="E792" s="26" t="s">
        <v>1</v>
      </c>
      <c r="F792" s="152">
        <v>0</v>
      </c>
      <c r="G792" s="153"/>
      <c r="H792" s="153"/>
      <c r="I792" s="153"/>
      <c r="J792" s="153"/>
      <c r="K792" s="153"/>
      <c r="L792" s="153"/>
      <c r="M792" s="153"/>
      <c r="N792" s="153"/>
      <c r="O792" s="153"/>
      <c r="P792" s="153"/>
      <c r="Q792" s="153"/>
      <c r="R792" s="153"/>
      <c r="S792" s="153"/>
      <c r="T792" s="153"/>
      <c r="U792" s="153"/>
      <c r="V792" s="153"/>
      <c r="W792" s="153"/>
      <c r="X792" s="153"/>
      <c r="Y792" s="154"/>
    </row>
    <row r="793" spans="1:25" ht="12" customHeight="1">
      <c r="A793" s="57"/>
      <c r="B793" s="58"/>
      <c r="C793" s="59"/>
      <c r="D793" s="60"/>
      <c r="E793" s="26" t="s">
        <v>0</v>
      </c>
      <c r="F793" s="157">
        <f>F825</f>
        <v>0</v>
      </c>
      <c r="G793" s="158"/>
      <c r="H793" s="157">
        <f>H825</f>
        <v>0</v>
      </c>
      <c r="I793" s="158"/>
      <c r="J793" s="157">
        <f>J825</f>
        <v>0</v>
      </c>
      <c r="K793" s="158"/>
      <c r="L793" s="157">
        <f>L825</f>
        <v>2</v>
      </c>
      <c r="M793" s="158"/>
      <c r="N793" s="157">
        <f>N825</f>
        <v>10</v>
      </c>
      <c r="O793" s="158"/>
      <c r="P793" s="157">
        <f>P825</f>
        <v>10</v>
      </c>
      <c r="Q793" s="158"/>
      <c r="R793" s="157">
        <f>R825</f>
        <v>11</v>
      </c>
      <c r="S793" s="158"/>
      <c r="T793" s="157">
        <f>T825</f>
        <v>11</v>
      </c>
      <c r="U793" s="158"/>
      <c r="V793" s="157">
        <f>V825</f>
        <v>11</v>
      </c>
      <c r="W793" s="158"/>
      <c r="X793" s="29">
        <f>X825</f>
        <v>11</v>
      </c>
      <c r="Y793" s="28">
        <f>X793/X791*100</f>
        <v>110.00000000000001</v>
      </c>
    </row>
    <row r="794" spans="1:25" ht="12" customHeight="1">
      <c r="A794" s="57">
        <v>139</v>
      </c>
      <c r="B794" s="58" t="s">
        <v>2</v>
      </c>
      <c r="C794" s="59" t="s">
        <v>276</v>
      </c>
      <c r="D794" s="60" t="s">
        <v>5</v>
      </c>
      <c r="E794" s="26" t="s">
        <v>4</v>
      </c>
      <c r="F794" s="152">
        <f>F856</f>
        <v>0</v>
      </c>
      <c r="G794" s="155"/>
      <c r="H794" s="152">
        <f>H856</f>
        <v>0</v>
      </c>
      <c r="I794" s="155"/>
      <c r="J794" s="152">
        <f>J856</f>
        <v>0</v>
      </c>
      <c r="K794" s="155"/>
      <c r="L794" s="152">
        <f>L856</f>
        <v>0</v>
      </c>
      <c r="M794" s="155"/>
      <c r="N794" s="152">
        <f>N856</f>
        <v>1</v>
      </c>
      <c r="O794" s="155"/>
      <c r="P794" s="152">
        <f>P856</f>
        <v>1</v>
      </c>
      <c r="Q794" s="155"/>
      <c r="R794" s="152">
        <f>R856</f>
        <v>1</v>
      </c>
      <c r="S794" s="155"/>
      <c r="T794" s="152">
        <f>T856</f>
        <v>1</v>
      </c>
      <c r="U794" s="155"/>
      <c r="V794" s="152">
        <f>V856</f>
        <v>2</v>
      </c>
      <c r="W794" s="155"/>
      <c r="X794" s="27">
        <f>X856</f>
        <v>2</v>
      </c>
      <c r="Y794" s="28">
        <f>X794/X795*100</f>
        <v>100</v>
      </c>
    </row>
    <row r="795" spans="1:25" ht="12" customHeight="1">
      <c r="A795" s="57"/>
      <c r="B795" s="58"/>
      <c r="C795" s="59"/>
      <c r="D795" s="60"/>
      <c r="E795" s="26" t="s">
        <v>3</v>
      </c>
      <c r="F795" s="151" t="s">
        <v>2</v>
      </c>
      <c r="G795" s="151"/>
      <c r="H795" s="151" t="s">
        <v>2</v>
      </c>
      <c r="I795" s="151"/>
      <c r="J795" s="151" t="s">
        <v>2</v>
      </c>
      <c r="K795" s="151"/>
      <c r="L795" s="151">
        <v>1</v>
      </c>
      <c r="M795" s="151"/>
      <c r="N795" s="150" t="s">
        <v>2</v>
      </c>
      <c r="O795" s="150"/>
      <c r="P795" s="150" t="s">
        <v>2</v>
      </c>
      <c r="Q795" s="150"/>
      <c r="R795" s="151">
        <v>1</v>
      </c>
      <c r="S795" s="151"/>
      <c r="T795" s="151" t="s">
        <v>2</v>
      </c>
      <c r="U795" s="151"/>
      <c r="V795" s="151">
        <v>2</v>
      </c>
      <c r="W795" s="151"/>
      <c r="X795" s="29">
        <f>V795</f>
        <v>2</v>
      </c>
      <c r="Y795" s="30" t="s">
        <v>2</v>
      </c>
    </row>
    <row r="796" spans="1:25" ht="12" customHeight="1">
      <c r="A796" s="57"/>
      <c r="B796" s="58"/>
      <c r="C796" s="59"/>
      <c r="D796" s="60"/>
      <c r="E796" s="26" t="s">
        <v>1</v>
      </c>
      <c r="F796" s="152">
        <v>0</v>
      </c>
      <c r="G796" s="153"/>
      <c r="H796" s="153"/>
      <c r="I796" s="153"/>
      <c r="J796" s="153"/>
      <c r="K796" s="153"/>
      <c r="L796" s="153"/>
      <c r="M796" s="153"/>
      <c r="N796" s="153"/>
      <c r="O796" s="153"/>
      <c r="P796" s="153"/>
      <c r="Q796" s="153"/>
      <c r="R796" s="153"/>
      <c r="S796" s="153"/>
      <c r="T796" s="153"/>
      <c r="U796" s="153"/>
      <c r="V796" s="153"/>
      <c r="W796" s="153"/>
      <c r="X796" s="153"/>
      <c r="Y796" s="154"/>
    </row>
    <row r="797" spans="1:25" ht="12" customHeight="1">
      <c r="A797" s="57"/>
      <c r="B797" s="58"/>
      <c r="C797" s="59"/>
      <c r="D797" s="60"/>
      <c r="E797" s="26" t="s">
        <v>0</v>
      </c>
      <c r="F797" s="157">
        <f>F859</f>
        <v>0</v>
      </c>
      <c r="G797" s="158"/>
      <c r="H797" s="157">
        <f>H859</f>
        <v>0</v>
      </c>
      <c r="I797" s="158"/>
      <c r="J797" s="157">
        <f>J859</f>
        <v>0</v>
      </c>
      <c r="K797" s="158"/>
      <c r="L797" s="157">
        <f>L859</f>
        <v>0</v>
      </c>
      <c r="M797" s="158"/>
      <c r="N797" s="157">
        <f>N859</f>
        <v>1</v>
      </c>
      <c r="O797" s="158"/>
      <c r="P797" s="157">
        <f>P859</f>
        <v>1</v>
      </c>
      <c r="Q797" s="158"/>
      <c r="R797" s="157">
        <f>R859</f>
        <v>1</v>
      </c>
      <c r="S797" s="158"/>
      <c r="T797" s="157">
        <f>T859</f>
        <v>1</v>
      </c>
      <c r="U797" s="158"/>
      <c r="V797" s="157">
        <f>V859</f>
        <v>2</v>
      </c>
      <c r="W797" s="158"/>
      <c r="X797" s="29">
        <f>V797</f>
        <v>2</v>
      </c>
      <c r="Y797" s="28">
        <f>X797/X795*100</f>
        <v>100</v>
      </c>
    </row>
    <row r="798" spans="1:25" ht="12" customHeight="1">
      <c r="A798" s="80" t="s">
        <v>7</v>
      </c>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2"/>
    </row>
    <row r="799" spans="1:25" ht="12" customHeight="1">
      <c r="A799" s="142">
        <v>140</v>
      </c>
      <c r="B799" s="149" t="s">
        <v>173</v>
      </c>
      <c r="C799" s="144" t="s">
        <v>277</v>
      </c>
      <c r="D799" s="145" t="s">
        <v>93</v>
      </c>
      <c r="E799" s="26" t="s">
        <v>4</v>
      </c>
      <c r="F799" s="110">
        <f>F827</f>
        <v>0</v>
      </c>
      <c r="G799" s="111"/>
      <c r="H799" s="110">
        <f>H827</f>
        <v>0</v>
      </c>
      <c r="I799" s="111"/>
      <c r="J799" s="110">
        <f>J827</f>
        <v>0</v>
      </c>
      <c r="K799" s="111"/>
      <c r="L799" s="110">
        <f>L827</f>
        <v>1100</v>
      </c>
      <c r="M799" s="111"/>
      <c r="N799" s="110">
        <f>N827</f>
        <v>4903</v>
      </c>
      <c r="O799" s="111"/>
      <c r="P799" s="110">
        <f>P827</f>
        <v>6624</v>
      </c>
      <c r="Q799" s="111"/>
      <c r="R799" s="110">
        <f>R827</f>
        <v>6724</v>
      </c>
      <c r="S799" s="111"/>
      <c r="T799" s="110">
        <f>T827</f>
        <v>6724</v>
      </c>
      <c r="U799" s="111"/>
      <c r="V799" s="110">
        <f>V827</f>
        <v>18088</v>
      </c>
      <c r="W799" s="111"/>
      <c r="X799" s="27">
        <f>X827</f>
        <v>18088</v>
      </c>
      <c r="Y799" s="28">
        <f>X799/X800*100</f>
        <v>90.44</v>
      </c>
    </row>
    <row r="800" spans="1:25" ht="12" customHeight="1">
      <c r="A800" s="142"/>
      <c r="B800" s="149"/>
      <c r="C800" s="144"/>
      <c r="D800" s="145"/>
      <c r="E800" s="26" t="s">
        <v>3</v>
      </c>
      <c r="F800" s="109" t="s">
        <v>2</v>
      </c>
      <c r="G800" s="109"/>
      <c r="H800" s="109" t="s">
        <v>2</v>
      </c>
      <c r="I800" s="109"/>
      <c r="J800" s="109" t="s">
        <v>2</v>
      </c>
      <c r="K800" s="109"/>
      <c r="L800" s="109">
        <v>2000</v>
      </c>
      <c r="M800" s="109"/>
      <c r="N800" s="91" t="s">
        <v>2</v>
      </c>
      <c r="O800" s="91"/>
      <c r="P800" s="91" t="s">
        <v>2</v>
      </c>
      <c r="Q800" s="91"/>
      <c r="R800" s="109">
        <v>13200</v>
      </c>
      <c r="S800" s="109"/>
      <c r="T800" s="109" t="s">
        <v>2</v>
      </c>
      <c r="U800" s="109"/>
      <c r="V800" s="109">
        <v>20000</v>
      </c>
      <c r="W800" s="109"/>
      <c r="X800" s="29">
        <v>20000</v>
      </c>
      <c r="Y800" s="30" t="s">
        <v>2</v>
      </c>
    </row>
    <row r="801" spans="1:25" ht="12" customHeight="1">
      <c r="A801" s="142"/>
      <c r="B801" s="149"/>
      <c r="C801" s="144"/>
      <c r="D801" s="145"/>
      <c r="E801" s="26" t="s">
        <v>1</v>
      </c>
      <c r="F801" s="110">
        <v>0</v>
      </c>
      <c r="G801" s="112"/>
      <c r="H801" s="112"/>
      <c r="I801" s="112"/>
      <c r="J801" s="112"/>
      <c r="K801" s="112"/>
      <c r="L801" s="112"/>
      <c r="M801" s="112"/>
      <c r="N801" s="112"/>
      <c r="O801" s="112"/>
      <c r="P801" s="112"/>
      <c r="Q801" s="112"/>
      <c r="R801" s="112"/>
      <c r="S801" s="112"/>
      <c r="T801" s="112"/>
      <c r="U801" s="112"/>
      <c r="V801" s="112"/>
      <c r="W801" s="112"/>
      <c r="X801" s="112"/>
      <c r="Y801" s="113"/>
    </row>
    <row r="802" spans="1:25" ht="12" customHeight="1">
      <c r="A802" s="142"/>
      <c r="B802" s="149"/>
      <c r="C802" s="144"/>
      <c r="D802" s="145"/>
      <c r="E802" s="26" t="s">
        <v>0</v>
      </c>
      <c r="F802" s="91">
        <f>F830</f>
        <v>0</v>
      </c>
      <c r="G802" s="91"/>
      <c r="H802" s="91">
        <f>H830</f>
        <v>0</v>
      </c>
      <c r="I802" s="91"/>
      <c r="J802" s="91">
        <f>J830</f>
        <v>1100</v>
      </c>
      <c r="K802" s="91"/>
      <c r="L802" s="91">
        <f>L830</f>
        <v>4077</v>
      </c>
      <c r="M802" s="91"/>
      <c r="N802" s="91">
        <f>N830</f>
        <v>12011</v>
      </c>
      <c r="O802" s="91"/>
      <c r="P802" s="91">
        <f>P830</f>
        <v>20417</v>
      </c>
      <c r="Q802" s="91"/>
      <c r="R802" s="91">
        <f>R830</f>
        <v>20417</v>
      </c>
      <c r="S802" s="91"/>
      <c r="T802" s="91">
        <f>T830</f>
        <v>20417</v>
      </c>
      <c r="U802" s="91"/>
      <c r="V802" s="91">
        <f>V830</f>
        <v>20417</v>
      </c>
      <c r="W802" s="91"/>
      <c r="X802" s="29">
        <f>X830</f>
        <v>20417</v>
      </c>
      <c r="Y802" s="28">
        <f>X802/X800*100</f>
        <v>102.08500000000001</v>
      </c>
    </row>
    <row r="803" spans="1:25" ht="12" customHeight="1">
      <c r="A803" s="57">
        <v>141</v>
      </c>
      <c r="B803" s="156" t="s">
        <v>199</v>
      </c>
      <c r="C803" s="59" t="s">
        <v>278</v>
      </c>
      <c r="D803" s="60" t="s">
        <v>5</v>
      </c>
      <c r="E803" s="26" t="s">
        <v>4</v>
      </c>
      <c r="F803" s="152">
        <f>F850</f>
        <v>0</v>
      </c>
      <c r="G803" s="155"/>
      <c r="H803" s="152">
        <f>H850</f>
        <v>0</v>
      </c>
      <c r="I803" s="155"/>
      <c r="J803" s="152">
        <f>J850</f>
        <v>0</v>
      </c>
      <c r="K803" s="155"/>
      <c r="L803" s="152">
        <f>L850</f>
        <v>10000</v>
      </c>
      <c r="M803" s="155"/>
      <c r="N803" s="152">
        <f>N850</f>
        <v>204623</v>
      </c>
      <c r="O803" s="155"/>
      <c r="P803" s="152">
        <f>P850</f>
        <v>270710</v>
      </c>
      <c r="Q803" s="155"/>
      <c r="R803" s="152">
        <f>R850</f>
        <v>270710</v>
      </c>
      <c r="S803" s="155"/>
      <c r="T803" s="152">
        <f>T850</f>
        <v>270710</v>
      </c>
      <c r="U803" s="155"/>
      <c r="V803" s="152">
        <f>V850</f>
        <v>981525</v>
      </c>
      <c r="W803" s="155"/>
      <c r="X803" s="27">
        <f>X850</f>
        <v>981525</v>
      </c>
      <c r="Y803" s="28">
        <f>X803/X804*100</f>
        <v>8922.954545454546</v>
      </c>
    </row>
    <row r="804" spans="1:25" ht="12" customHeight="1">
      <c r="A804" s="57"/>
      <c r="B804" s="156"/>
      <c r="C804" s="59"/>
      <c r="D804" s="60"/>
      <c r="E804" s="26" t="s">
        <v>3</v>
      </c>
      <c r="F804" s="151" t="s">
        <v>2</v>
      </c>
      <c r="G804" s="151"/>
      <c r="H804" s="151" t="s">
        <v>2</v>
      </c>
      <c r="I804" s="151"/>
      <c r="J804" s="151" t="s">
        <v>2</v>
      </c>
      <c r="K804" s="151"/>
      <c r="L804" s="151">
        <v>2200</v>
      </c>
      <c r="M804" s="151"/>
      <c r="N804" s="150" t="s">
        <v>2</v>
      </c>
      <c r="O804" s="150"/>
      <c r="P804" s="150" t="s">
        <v>2</v>
      </c>
      <c r="Q804" s="150"/>
      <c r="R804" s="151">
        <v>7200</v>
      </c>
      <c r="S804" s="151"/>
      <c r="T804" s="151" t="s">
        <v>2</v>
      </c>
      <c r="U804" s="151"/>
      <c r="V804" s="151">
        <v>11000</v>
      </c>
      <c r="W804" s="151"/>
      <c r="X804" s="29">
        <v>11000</v>
      </c>
      <c r="Y804" s="30" t="s">
        <v>2</v>
      </c>
    </row>
    <row r="805" spans="1:25" ht="12" customHeight="1">
      <c r="A805" s="57"/>
      <c r="B805" s="156"/>
      <c r="C805" s="59"/>
      <c r="D805" s="60"/>
      <c r="E805" s="26" t="s">
        <v>1</v>
      </c>
      <c r="F805" s="152">
        <v>0</v>
      </c>
      <c r="G805" s="153"/>
      <c r="H805" s="153"/>
      <c r="I805" s="153"/>
      <c r="J805" s="153"/>
      <c r="K805" s="153"/>
      <c r="L805" s="153"/>
      <c r="M805" s="153"/>
      <c r="N805" s="153"/>
      <c r="O805" s="153"/>
      <c r="P805" s="153"/>
      <c r="Q805" s="153"/>
      <c r="R805" s="153"/>
      <c r="S805" s="153"/>
      <c r="T805" s="153"/>
      <c r="U805" s="153"/>
      <c r="V805" s="153"/>
      <c r="W805" s="153"/>
      <c r="X805" s="153"/>
      <c r="Y805" s="154"/>
    </row>
    <row r="806" spans="1:25" ht="12" customHeight="1">
      <c r="A806" s="57"/>
      <c r="B806" s="156"/>
      <c r="C806" s="59"/>
      <c r="D806" s="60"/>
      <c r="E806" s="26" t="s">
        <v>0</v>
      </c>
      <c r="F806" s="150">
        <f>F853</f>
        <v>0</v>
      </c>
      <c r="G806" s="150"/>
      <c r="H806" s="150">
        <f>H853</f>
        <v>0</v>
      </c>
      <c r="I806" s="150"/>
      <c r="J806" s="150">
        <f>J853</f>
        <v>0</v>
      </c>
      <c r="K806" s="150"/>
      <c r="L806" s="150">
        <f>L853</f>
        <v>222756</v>
      </c>
      <c r="M806" s="150"/>
      <c r="N806" s="150">
        <f>N853</f>
        <v>297176</v>
      </c>
      <c r="O806" s="150"/>
      <c r="P806" s="150">
        <f>P853</f>
        <v>297176</v>
      </c>
      <c r="Q806" s="150"/>
      <c r="R806" s="150">
        <f>R853</f>
        <v>297176</v>
      </c>
      <c r="S806" s="150"/>
      <c r="T806" s="150">
        <f>T853</f>
        <v>305468</v>
      </c>
      <c r="U806" s="150"/>
      <c r="V806" s="150">
        <f>V853</f>
        <v>431672</v>
      </c>
      <c r="W806" s="150"/>
      <c r="X806" s="29">
        <f>X853</f>
        <v>431672</v>
      </c>
      <c r="Y806" s="28">
        <f>X806/X804*100</f>
        <v>3924.2909090909088</v>
      </c>
    </row>
    <row r="807" spans="1:25" ht="12" customHeight="1">
      <c r="A807" s="57">
        <v>142</v>
      </c>
      <c r="B807" s="69" t="s">
        <v>2</v>
      </c>
      <c r="C807" s="59" t="s">
        <v>279</v>
      </c>
      <c r="D807" s="60" t="s">
        <v>93</v>
      </c>
      <c r="E807" s="26" t="s">
        <v>4</v>
      </c>
      <c r="F807" s="152">
        <f>F831</f>
        <v>0</v>
      </c>
      <c r="G807" s="155"/>
      <c r="H807" s="152">
        <f>H831</f>
        <v>0</v>
      </c>
      <c r="I807" s="155"/>
      <c r="J807" s="152">
        <f>J831</f>
        <v>0</v>
      </c>
      <c r="K807" s="155"/>
      <c r="L807" s="152">
        <f>L831</f>
        <v>0</v>
      </c>
      <c r="M807" s="155"/>
      <c r="N807" s="152">
        <f>N831</f>
        <v>92350</v>
      </c>
      <c r="O807" s="155"/>
      <c r="P807" s="152">
        <f>P831</f>
        <v>474266</v>
      </c>
      <c r="Q807" s="155"/>
      <c r="R807" s="152">
        <f>R831</f>
        <v>517835</v>
      </c>
      <c r="S807" s="155"/>
      <c r="T807" s="152">
        <f>T831</f>
        <v>543292</v>
      </c>
      <c r="U807" s="155"/>
      <c r="V807" s="152">
        <f>V831</f>
        <v>543292</v>
      </c>
      <c r="W807" s="155"/>
      <c r="X807" s="27">
        <f>P807</f>
        <v>474266</v>
      </c>
      <c r="Y807" s="28">
        <f>X807/X808*100</f>
        <v>2371.33</v>
      </c>
    </row>
    <row r="808" spans="1:25" ht="12" customHeight="1">
      <c r="A808" s="57"/>
      <c r="B808" s="69"/>
      <c r="C808" s="59"/>
      <c r="D808" s="60"/>
      <c r="E808" s="26" t="s">
        <v>3</v>
      </c>
      <c r="F808" s="151" t="s">
        <v>2</v>
      </c>
      <c r="G808" s="151"/>
      <c r="H808" s="151" t="s">
        <v>2</v>
      </c>
      <c r="I808" s="151"/>
      <c r="J808" s="151" t="s">
        <v>2</v>
      </c>
      <c r="K808" s="151"/>
      <c r="L808" s="151">
        <v>5000</v>
      </c>
      <c r="M808" s="151"/>
      <c r="N808" s="150" t="s">
        <v>2</v>
      </c>
      <c r="O808" s="150"/>
      <c r="P808" s="150" t="s">
        <v>2</v>
      </c>
      <c r="Q808" s="150"/>
      <c r="R808" s="151">
        <v>10000</v>
      </c>
      <c r="S808" s="151"/>
      <c r="T808" s="151" t="s">
        <v>2</v>
      </c>
      <c r="U808" s="151"/>
      <c r="V808" s="151">
        <v>20000</v>
      </c>
      <c r="W808" s="151"/>
      <c r="X808" s="29">
        <v>20000</v>
      </c>
      <c r="Y808" s="30" t="s">
        <v>2</v>
      </c>
    </row>
    <row r="809" spans="1:25" ht="12" customHeight="1">
      <c r="A809" s="57"/>
      <c r="B809" s="69"/>
      <c r="C809" s="59"/>
      <c r="D809" s="60"/>
      <c r="E809" s="26" t="s">
        <v>1</v>
      </c>
      <c r="F809" s="152">
        <v>0</v>
      </c>
      <c r="G809" s="153"/>
      <c r="H809" s="153"/>
      <c r="I809" s="153"/>
      <c r="J809" s="153"/>
      <c r="K809" s="153"/>
      <c r="L809" s="153"/>
      <c r="M809" s="153"/>
      <c r="N809" s="153"/>
      <c r="O809" s="153"/>
      <c r="P809" s="153"/>
      <c r="Q809" s="153"/>
      <c r="R809" s="153"/>
      <c r="S809" s="153"/>
      <c r="T809" s="153"/>
      <c r="U809" s="153"/>
      <c r="V809" s="153"/>
      <c r="W809" s="153"/>
      <c r="X809" s="153"/>
      <c r="Y809" s="154"/>
    </row>
    <row r="810" spans="1:25" ht="12" customHeight="1">
      <c r="A810" s="57"/>
      <c r="B810" s="69"/>
      <c r="C810" s="59"/>
      <c r="D810" s="60"/>
      <c r="E810" s="26" t="s">
        <v>0</v>
      </c>
      <c r="F810" s="150">
        <f>F834</f>
        <v>0</v>
      </c>
      <c r="G810" s="150"/>
      <c r="H810" s="150">
        <f>H834</f>
        <v>0</v>
      </c>
      <c r="I810" s="150"/>
      <c r="J810" s="150">
        <f>J834</f>
        <v>0</v>
      </c>
      <c r="K810" s="150"/>
      <c r="L810" s="150">
        <f>L834</f>
        <v>92350</v>
      </c>
      <c r="M810" s="150"/>
      <c r="N810" s="150">
        <f>N834</f>
        <v>479748</v>
      </c>
      <c r="O810" s="150"/>
      <c r="P810" s="150">
        <f>P834</f>
        <v>479748</v>
      </c>
      <c r="Q810" s="150"/>
      <c r="R810" s="150">
        <f>R834</f>
        <v>503748</v>
      </c>
      <c r="S810" s="150"/>
      <c r="T810" s="150">
        <f>T834</f>
        <v>503748</v>
      </c>
      <c r="U810" s="150"/>
      <c r="V810" s="150">
        <f>V834</f>
        <v>503748</v>
      </c>
      <c r="W810" s="150"/>
      <c r="X810" s="29">
        <f>X834</f>
        <v>503748</v>
      </c>
      <c r="Y810" s="28">
        <f>X810/X808*100</f>
        <v>2518.7400000000002</v>
      </c>
    </row>
    <row r="811" spans="1:25" ht="12" customHeight="1">
      <c r="A811" s="57">
        <v>143</v>
      </c>
      <c r="B811" s="69" t="s">
        <v>2</v>
      </c>
      <c r="C811" s="59" t="s">
        <v>280</v>
      </c>
      <c r="D811" s="60" t="s">
        <v>93</v>
      </c>
      <c r="E811" s="26" t="s">
        <v>4</v>
      </c>
      <c r="F811" s="152">
        <f>F861</f>
        <v>0</v>
      </c>
      <c r="G811" s="155"/>
      <c r="H811" s="152">
        <f>H861</f>
        <v>0</v>
      </c>
      <c r="I811" s="155"/>
      <c r="J811" s="152">
        <f>J861</f>
        <v>0</v>
      </c>
      <c r="K811" s="155"/>
      <c r="L811" s="152">
        <f>L861</f>
        <v>0</v>
      </c>
      <c r="M811" s="155"/>
      <c r="N811" s="152">
        <f>N861</f>
        <v>480</v>
      </c>
      <c r="O811" s="155"/>
      <c r="P811" s="152">
        <f>P861</f>
        <v>480</v>
      </c>
      <c r="Q811" s="155"/>
      <c r="R811" s="152">
        <f>R861</f>
        <v>480</v>
      </c>
      <c r="S811" s="155"/>
      <c r="T811" s="152">
        <f>T861</f>
        <v>480</v>
      </c>
      <c r="U811" s="155"/>
      <c r="V811" s="152">
        <f>V861</f>
        <v>898</v>
      </c>
      <c r="W811" s="155"/>
      <c r="X811" s="27">
        <f>X861</f>
        <v>898</v>
      </c>
      <c r="Y811" s="28">
        <f>X811/X812*100</f>
        <v>898</v>
      </c>
    </row>
    <row r="812" spans="1:25" ht="12" customHeight="1">
      <c r="A812" s="57"/>
      <c r="B812" s="69"/>
      <c r="C812" s="59"/>
      <c r="D812" s="60"/>
      <c r="E812" s="26" t="s">
        <v>3</v>
      </c>
      <c r="F812" s="151" t="s">
        <v>2</v>
      </c>
      <c r="G812" s="151"/>
      <c r="H812" s="151" t="s">
        <v>2</v>
      </c>
      <c r="I812" s="151"/>
      <c r="J812" s="151" t="s">
        <v>2</v>
      </c>
      <c r="K812" s="151"/>
      <c r="L812" s="151">
        <v>0</v>
      </c>
      <c r="M812" s="151"/>
      <c r="N812" s="150" t="s">
        <v>2</v>
      </c>
      <c r="O812" s="150"/>
      <c r="P812" s="150" t="s">
        <v>2</v>
      </c>
      <c r="Q812" s="150"/>
      <c r="R812" s="151">
        <v>70</v>
      </c>
      <c r="S812" s="151"/>
      <c r="T812" s="151" t="s">
        <v>2</v>
      </c>
      <c r="U812" s="151"/>
      <c r="V812" s="151">
        <v>100</v>
      </c>
      <c r="W812" s="151"/>
      <c r="X812" s="29">
        <v>100</v>
      </c>
      <c r="Y812" s="30" t="s">
        <v>2</v>
      </c>
    </row>
    <row r="813" spans="1:25" ht="12" customHeight="1">
      <c r="A813" s="57"/>
      <c r="B813" s="69"/>
      <c r="C813" s="59"/>
      <c r="D813" s="60"/>
      <c r="E813" s="26" t="s">
        <v>1</v>
      </c>
      <c r="F813" s="152">
        <v>0</v>
      </c>
      <c r="G813" s="153"/>
      <c r="H813" s="153"/>
      <c r="I813" s="153"/>
      <c r="J813" s="153"/>
      <c r="K813" s="153"/>
      <c r="L813" s="153"/>
      <c r="M813" s="153"/>
      <c r="N813" s="153"/>
      <c r="O813" s="153"/>
      <c r="P813" s="153"/>
      <c r="Q813" s="153"/>
      <c r="R813" s="153"/>
      <c r="S813" s="153"/>
      <c r="T813" s="153"/>
      <c r="U813" s="153"/>
      <c r="V813" s="153"/>
      <c r="W813" s="153"/>
      <c r="X813" s="153"/>
      <c r="Y813" s="154"/>
    </row>
    <row r="814" spans="1:25" ht="12" customHeight="1">
      <c r="A814" s="57"/>
      <c r="B814" s="69"/>
      <c r="C814" s="59"/>
      <c r="D814" s="60"/>
      <c r="E814" s="26" t="s">
        <v>0</v>
      </c>
      <c r="F814" s="150">
        <f>F864</f>
        <v>0</v>
      </c>
      <c r="G814" s="150"/>
      <c r="H814" s="150">
        <f>H864</f>
        <v>0</v>
      </c>
      <c r="I814" s="150"/>
      <c r="J814" s="150">
        <f>J864</f>
        <v>0</v>
      </c>
      <c r="K814" s="150"/>
      <c r="L814" s="150">
        <f>L864</f>
        <v>0</v>
      </c>
      <c r="M814" s="150"/>
      <c r="N814" s="150">
        <f>N864</f>
        <v>480</v>
      </c>
      <c r="O814" s="150"/>
      <c r="P814" s="150">
        <f>P864</f>
        <v>480</v>
      </c>
      <c r="Q814" s="150"/>
      <c r="R814" s="150">
        <f>R864</f>
        <v>480</v>
      </c>
      <c r="S814" s="150"/>
      <c r="T814" s="150">
        <f>T864</f>
        <v>480</v>
      </c>
      <c r="U814" s="150"/>
      <c r="V814" s="150">
        <f>V864</f>
        <v>988</v>
      </c>
      <c r="W814" s="150"/>
      <c r="X814" s="29">
        <f>V814</f>
        <v>988</v>
      </c>
      <c r="Y814" s="28">
        <f>X814/X812*100</f>
        <v>988.00000000000011</v>
      </c>
    </row>
    <row r="815" spans="1:25" ht="12" customHeight="1">
      <c r="A815" s="70" t="s">
        <v>174</v>
      </c>
      <c r="B815" s="71"/>
      <c r="C815" s="71"/>
      <c r="D815" s="71"/>
      <c r="E815" s="71"/>
      <c r="F815" s="71"/>
      <c r="G815" s="71"/>
      <c r="H815" s="71"/>
      <c r="I815" s="71"/>
      <c r="J815" s="71"/>
      <c r="K815" s="71"/>
      <c r="L815" s="71"/>
      <c r="M815" s="71"/>
      <c r="N815" s="71"/>
      <c r="O815" s="71"/>
      <c r="P815" s="71"/>
      <c r="Q815" s="71"/>
      <c r="R815" s="71"/>
      <c r="S815" s="71"/>
      <c r="T815" s="71"/>
      <c r="U815" s="71"/>
      <c r="V815" s="71"/>
      <c r="W815" s="71"/>
      <c r="X815" s="71"/>
      <c r="Y815" s="72"/>
    </row>
    <row r="816" spans="1:25" ht="12" customHeight="1">
      <c r="A816" s="70" t="s">
        <v>175</v>
      </c>
      <c r="B816" s="71"/>
      <c r="C816" s="71"/>
      <c r="D816" s="71"/>
      <c r="E816" s="71"/>
      <c r="F816" s="71"/>
      <c r="G816" s="71"/>
      <c r="H816" s="71"/>
      <c r="I816" s="71"/>
      <c r="J816" s="71"/>
      <c r="K816" s="71"/>
      <c r="L816" s="71"/>
      <c r="M816" s="71"/>
      <c r="N816" s="71"/>
      <c r="O816" s="71"/>
      <c r="P816" s="71"/>
      <c r="Q816" s="71"/>
      <c r="R816" s="71"/>
      <c r="S816" s="71"/>
      <c r="T816" s="71"/>
      <c r="U816" s="71"/>
      <c r="V816" s="71"/>
      <c r="W816" s="71"/>
      <c r="X816" s="71"/>
      <c r="Y816" s="72"/>
    </row>
    <row r="817" spans="1:26" ht="12" customHeight="1">
      <c r="A817" s="146" t="s">
        <v>11</v>
      </c>
      <c r="B817" s="147"/>
      <c r="C817" s="147"/>
      <c r="D817" s="147"/>
      <c r="E817" s="147"/>
      <c r="F817" s="147"/>
      <c r="G817" s="147"/>
      <c r="H817" s="147"/>
      <c r="I817" s="147"/>
      <c r="J817" s="147"/>
      <c r="K817" s="147"/>
      <c r="L817" s="147"/>
      <c r="M817" s="147"/>
      <c r="N817" s="147"/>
      <c r="O817" s="147"/>
      <c r="P817" s="147"/>
      <c r="Q817" s="147"/>
      <c r="R817" s="147"/>
      <c r="S817" s="147"/>
      <c r="T817" s="147"/>
      <c r="U817" s="147"/>
      <c r="V817" s="147"/>
      <c r="W817" s="147"/>
      <c r="X817" s="147"/>
      <c r="Y817" s="148"/>
    </row>
    <row r="818" spans="1:26" ht="12" customHeight="1">
      <c r="A818" s="142">
        <v>144</v>
      </c>
      <c r="B818" s="143" t="s">
        <v>2</v>
      </c>
      <c r="C818" s="144" t="s">
        <v>271</v>
      </c>
      <c r="D818" s="145" t="s">
        <v>5</v>
      </c>
      <c r="E818" s="26" t="s">
        <v>4</v>
      </c>
      <c r="F818" s="110">
        <v>0</v>
      </c>
      <c r="G818" s="111"/>
      <c r="H818" s="110">
        <v>0</v>
      </c>
      <c r="I818" s="111"/>
      <c r="J818" s="110">
        <v>0</v>
      </c>
      <c r="K818" s="111"/>
      <c r="L818" s="110">
        <v>4</v>
      </c>
      <c r="M818" s="111"/>
      <c r="N818" s="110">
        <v>13</v>
      </c>
      <c r="O818" s="111"/>
      <c r="P818" s="95">
        <v>18</v>
      </c>
      <c r="Q818" s="111"/>
      <c r="R818" s="95">
        <v>26</v>
      </c>
      <c r="S818" s="111"/>
      <c r="T818" s="95">
        <v>27</v>
      </c>
      <c r="U818" s="111"/>
      <c r="V818" s="95">
        <v>32</v>
      </c>
      <c r="W818" s="111"/>
      <c r="X818" s="29">
        <f>V818</f>
        <v>32</v>
      </c>
      <c r="Y818" s="28">
        <f>X818/X819*100</f>
        <v>320</v>
      </c>
      <c r="Z818" s="45"/>
    </row>
    <row r="819" spans="1:26" ht="12" customHeight="1">
      <c r="A819" s="142"/>
      <c r="B819" s="143"/>
      <c r="C819" s="144"/>
      <c r="D819" s="145"/>
      <c r="E819" s="26" t="s">
        <v>3</v>
      </c>
      <c r="F819" s="109" t="s">
        <v>2</v>
      </c>
      <c r="G819" s="109"/>
      <c r="H819" s="109" t="s">
        <v>2</v>
      </c>
      <c r="I819" s="109"/>
      <c r="J819" s="109" t="s">
        <v>2</v>
      </c>
      <c r="K819" s="109"/>
      <c r="L819" s="109">
        <v>2</v>
      </c>
      <c r="M819" s="109"/>
      <c r="N819" s="91" t="s">
        <v>2</v>
      </c>
      <c r="O819" s="91"/>
      <c r="P819" s="91" t="s">
        <v>2</v>
      </c>
      <c r="Q819" s="91"/>
      <c r="R819" s="109">
        <v>6</v>
      </c>
      <c r="S819" s="109"/>
      <c r="T819" s="109" t="s">
        <v>2</v>
      </c>
      <c r="U819" s="109"/>
      <c r="V819" s="109">
        <v>10</v>
      </c>
      <c r="W819" s="109"/>
      <c r="X819" s="29">
        <f>V819</f>
        <v>10</v>
      </c>
      <c r="Y819" s="30" t="s">
        <v>2</v>
      </c>
      <c r="Z819" s="45"/>
    </row>
    <row r="820" spans="1:26" ht="12" customHeight="1">
      <c r="A820" s="142"/>
      <c r="B820" s="143"/>
      <c r="C820" s="144"/>
      <c r="D820" s="145"/>
      <c r="E820" s="26" t="s">
        <v>1</v>
      </c>
      <c r="F820" s="110">
        <v>0</v>
      </c>
      <c r="G820" s="112"/>
      <c r="H820" s="112"/>
      <c r="I820" s="112"/>
      <c r="J820" s="112"/>
      <c r="K820" s="112"/>
      <c r="L820" s="112"/>
      <c r="M820" s="112"/>
      <c r="N820" s="112"/>
      <c r="O820" s="112"/>
      <c r="P820" s="112"/>
      <c r="Q820" s="112"/>
      <c r="R820" s="112"/>
      <c r="S820" s="112"/>
      <c r="T820" s="112"/>
      <c r="U820" s="112"/>
      <c r="V820" s="112"/>
      <c r="W820" s="112"/>
      <c r="X820" s="112"/>
      <c r="Y820" s="113"/>
      <c r="Z820" s="45"/>
    </row>
    <row r="821" spans="1:26" ht="12" customHeight="1">
      <c r="A821" s="142"/>
      <c r="B821" s="143"/>
      <c r="C821" s="144"/>
      <c r="D821" s="145"/>
      <c r="E821" s="26" t="s">
        <v>0</v>
      </c>
      <c r="F821" s="91">
        <v>0</v>
      </c>
      <c r="G821" s="91"/>
      <c r="H821" s="91">
        <v>0</v>
      </c>
      <c r="I821" s="91"/>
      <c r="J821" s="91">
        <v>2</v>
      </c>
      <c r="K821" s="91"/>
      <c r="L821" s="109">
        <v>14</v>
      </c>
      <c r="M821" s="109"/>
      <c r="N821" s="109">
        <v>25</v>
      </c>
      <c r="O821" s="109"/>
      <c r="P821" s="109">
        <v>31</v>
      </c>
      <c r="Q821" s="109"/>
      <c r="R821" s="109">
        <v>32</v>
      </c>
      <c r="S821" s="109"/>
      <c r="T821" s="109">
        <v>32</v>
      </c>
      <c r="U821" s="109"/>
      <c r="V821" s="109">
        <v>32</v>
      </c>
      <c r="W821" s="109"/>
      <c r="X821" s="29">
        <f>V821</f>
        <v>32</v>
      </c>
      <c r="Y821" s="28">
        <f>X821/X819*100</f>
        <v>320</v>
      </c>
      <c r="Z821" s="45"/>
    </row>
    <row r="822" spans="1:26" ht="12" customHeight="1">
      <c r="A822" s="57">
        <v>145</v>
      </c>
      <c r="B822" s="58" t="s">
        <v>2</v>
      </c>
      <c r="C822" s="59" t="s">
        <v>275</v>
      </c>
      <c r="D822" s="60" t="s">
        <v>5</v>
      </c>
      <c r="E822" s="26" t="s">
        <v>4</v>
      </c>
      <c r="F822" s="65">
        <v>0</v>
      </c>
      <c r="G822" s="66"/>
      <c r="H822" s="65">
        <v>0</v>
      </c>
      <c r="I822" s="66"/>
      <c r="J822" s="65">
        <v>0</v>
      </c>
      <c r="K822" s="66"/>
      <c r="L822" s="65">
        <v>0</v>
      </c>
      <c r="M822" s="66"/>
      <c r="N822" s="65">
        <v>2</v>
      </c>
      <c r="O822" s="66"/>
      <c r="P822" s="87">
        <v>8</v>
      </c>
      <c r="Q822" s="66"/>
      <c r="R822" s="87">
        <v>10</v>
      </c>
      <c r="S822" s="66"/>
      <c r="T822" s="87">
        <v>11</v>
      </c>
      <c r="U822" s="66"/>
      <c r="V822" s="87">
        <v>11</v>
      </c>
      <c r="W822" s="66"/>
      <c r="X822" s="29">
        <f t="shared" ref="X822:X823" si="10">V822</f>
        <v>11</v>
      </c>
      <c r="Y822" s="28">
        <f>X822/X823*100</f>
        <v>110.00000000000001</v>
      </c>
      <c r="Z822" s="45"/>
    </row>
    <row r="823" spans="1:26" ht="12" customHeight="1">
      <c r="A823" s="57"/>
      <c r="B823" s="58"/>
      <c r="C823" s="59"/>
      <c r="D823" s="60"/>
      <c r="E823" s="26" t="s">
        <v>3</v>
      </c>
      <c r="F823" s="53" t="s">
        <v>2</v>
      </c>
      <c r="G823" s="53"/>
      <c r="H823" s="53" t="s">
        <v>2</v>
      </c>
      <c r="I823" s="53"/>
      <c r="J823" s="53" t="s">
        <v>2</v>
      </c>
      <c r="K823" s="53"/>
      <c r="L823" s="53">
        <v>2</v>
      </c>
      <c r="M823" s="53"/>
      <c r="N823" s="52" t="s">
        <v>2</v>
      </c>
      <c r="O823" s="52"/>
      <c r="P823" s="52" t="s">
        <v>2</v>
      </c>
      <c r="Q823" s="52"/>
      <c r="R823" s="53">
        <v>6</v>
      </c>
      <c r="S823" s="53"/>
      <c r="T823" s="53" t="s">
        <v>2</v>
      </c>
      <c r="U823" s="53"/>
      <c r="V823" s="53">
        <v>10</v>
      </c>
      <c r="W823" s="53"/>
      <c r="X823" s="29">
        <f t="shared" si="10"/>
        <v>10</v>
      </c>
      <c r="Y823" s="30" t="s">
        <v>2</v>
      </c>
      <c r="Z823" s="45"/>
    </row>
    <row r="824" spans="1:26" ht="12" customHeight="1">
      <c r="A824" s="57"/>
      <c r="B824" s="58"/>
      <c r="C824" s="59"/>
      <c r="D824" s="60"/>
      <c r="E824" s="26" t="s">
        <v>1</v>
      </c>
      <c r="F824" s="65">
        <v>0</v>
      </c>
      <c r="G824" s="67"/>
      <c r="H824" s="67"/>
      <c r="I824" s="67"/>
      <c r="J824" s="67"/>
      <c r="K824" s="67"/>
      <c r="L824" s="67"/>
      <c r="M824" s="67"/>
      <c r="N824" s="67"/>
      <c r="O824" s="67"/>
      <c r="P824" s="67"/>
      <c r="Q824" s="67"/>
      <c r="R824" s="67"/>
      <c r="S824" s="67"/>
      <c r="T824" s="67"/>
      <c r="U824" s="67"/>
      <c r="V824" s="67"/>
      <c r="W824" s="67"/>
      <c r="X824" s="67"/>
      <c r="Y824" s="68"/>
      <c r="Z824" s="45"/>
    </row>
    <row r="825" spans="1:26" ht="12" customHeight="1">
      <c r="A825" s="57"/>
      <c r="B825" s="58"/>
      <c r="C825" s="59"/>
      <c r="D825" s="60"/>
      <c r="E825" s="26" t="s">
        <v>0</v>
      </c>
      <c r="F825" s="52">
        <v>0</v>
      </c>
      <c r="G825" s="52"/>
      <c r="H825" s="52">
        <v>0</v>
      </c>
      <c r="I825" s="52"/>
      <c r="J825" s="52">
        <v>0</v>
      </c>
      <c r="K825" s="52"/>
      <c r="L825" s="53">
        <v>2</v>
      </c>
      <c r="M825" s="53"/>
      <c r="N825" s="53">
        <v>10</v>
      </c>
      <c r="O825" s="53"/>
      <c r="P825" s="53">
        <v>10</v>
      </c>
      <c r="Q825" s="53"/>
      <c r="R825" s="53">
        <v>11</v>
      </c>
      <c r="S825" s="53"/>
      <c r="T825" s="53">
        <f>0+R825</f>
        <v>11</v>
      </c>
      <c r="U825" s="53"/>
      <c r="V825" s="53">
        <f>0+T825</f>
        <v>11</v>
      </c>
      <c r="W825" s="53"/>
      <c r="X825" s="29">
        <f>V825</f>
        <v>11</v>
      </c>
      <c r="Y825" s="28">
        <f>X825/X823*100</f>
        <v>110.00000000000001</v>
      </c>
      <c r="Z825" s="45"/>
    </row>
    <row r="826" spans="1:26" ht="12" customHeight="1">
      <c r="A826" s="80" t="s">
        <v>7</v>
      </c>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2"/>
      <c r="Z826" s="45"/>
    </row>
    <row r="827" spans="1:26" ht="12" customHeight="1">
      <c r="A827" s="142">
        <v>146</v>
      </c>
      <c r="B827" s="149" t="s">
        <v>173</v>
      </c>
      <c r="C827" s="144" t="s">
        <v>277</v>
      </c>
      <c r="D827" s="145" t="s">
        <v>93</v>
      </c>
      <c r="E827" s="26" t="s">
        <v>4</v>
      </c>
      <c r="F827" s="110">
        <v>0</v>
      </c>
      <c r="G827" s="111"/>
      <c r="H827" s="110">
        <v>0</v>
      </c>
      <c r="I827" s="111"/>
      <c r="J827" s="110">
        <v>0</v>
      </c>
      <c r="K827" s="111"/>
      <c r="L827" s="110">
        <v>1100</v>
      </c>
      <c r="M827" s="111"/>
      <c r="N827" s="110">
        <v>4903</v>
      </c>
      <c r="O827" s="111"/>
      <c r="P827" s="95">
        <v>6624</v>
      </c>
      <c r="Q827" s="111"/>
      <c r="R827" s="95">
        <v>6724</v>
      </c>
      <c r="S827" s="111"/>
      <c r="T827" s="95">
        <v>6724</v>
      </c>
      <c r="U827" s="111"/>
      <c r="V827" s="95">
        <v>18088</v>
      </c>
      <c r="W827" s="111"/>
      <c r="X827" s="29">
        <f>V827</f>
        <v>18088</v>
      </c>
      <c r="Y827" s="28">
        <f>X827/X828*100</f>
        <v>90.44</v>
      </c>
      <c r="Z827" s="45"/>
    </row>
    <row r="828" spans="1:26" ht="12" customHeight="1">
      <c r="A828" s="142"/>
      <c r="B828" s="149"/>
      <c r="C828" s="144"/>
      <c r="D828" s="145"/>
      <c r="E828" s="26" t="s">
        <v>3</v>
      </c>
      <c r="F828" s="109" t="s">
        <v>2</v>
      </c>
      <c r="G828" s="109"/>
      <c r="H828" s="109" t="s">
        <v>2</v>
      </c>
      <c r="I828" s="109"/>
      <c r="J828" s="109" t="s">
        <v>2</v>
      </c>
      <c r="K828" s="109"/>
      <c r="L828" s="109">
        <v>2000</v>
      </c>
      <c r="M828" s="109"/>
      <c r="N828" s="91" t="s">
        <v>2</v>
      </c>
      <c r="O828" s="91"/>
      <c r="P828" s="91" t="s">
        <v>2</v>
      </c>
      <c r="Q828" s="91"/>
      <c r="R828" s="109">
        <v>13200</v>
      </c>
      <c r="S828" s="109"/>
      <c r="T828" s="109" t="s">
        <v>2</v>
      </c>
      <c r="U828" s="109"/>
      <c r="V828" s="109">
        <v>20000</v>
      </c>
      <c r="W828" s="109"/>
      <c r="X828" s="29">
        <v>20000</v>
      </c>
      <c r="Y828" s="28"/>
      <c r="Z828" s="45"/>
    </row>
    <row r="829" spans="1:26" ht="12" customHeight="1">
      <c r="A829" s="142"/>
      <c r="B829" s="149"/>
      <c r="C829" s="144"/>
      <c r="D829" s="145"/>
      <c r="E829" s="26" t="s">
        <v>1</v>
      </c>
      <c r="F829" s="109">
        <v>0</v>
      </c>
      <c r="G829" s="109"/>
      <c r="H829" s="109"/>
      <c r="I829" s="109"/>
      <c r="J829" s="109"/>
      <c r="K829" s="109"/>
      <c r="L829" s="109"/>
      <c r="M829" s="109"/>
      <c r="N829" s="109"/>
      <c r="O829" s="109"/>
      <c r="P829" s="109"/>
      <c r="Q829" s="109"/>
      <c r="R829" s="109"/>
      <c r="S829" s="109"/>
      <c r="T829" s="109"/>
      <c r="U829" s="109"/>
      <c r="V829" s="109"/>
      <c r="W829" s="109"/>
      <c r="X829" s="29"/>
      <c r="Y829" s="28"/>
      <c r="Z829" s="45"/>
    </row>
    <row r="830" spans="1:26" ht="12" customHeight="1">
      <c r="A830" s="142"/>
      <c r="B830" s="149"/>
      <c r="C830" s="144"/>
      <c r="D830" s="145"/>
      <c r="E830" s="26" t="s">
        <v>0</v>
      </c>
      <c r="F830" s="91">
        <v>0</v>
      </c>
      <c r="G830" s="91"/>
      <c r="H830" s="91">
        <v>0</v>
      </c>
      <c r="I830" s="91"/>
      <c r="J830" s="91">
        <v>1100</v>
      </c>
      <c r="K830" s="91"/>
      <c r="L830" s="109">
        <v>4077</v>
      </c>
      <c r="M830" s="109"/>
      <c r="N830" s="109">
        <v>12011</v>
      </c>
      <c r="O830" s="109"/>
      <c r="P830" s="109">
        <v>20417</v>
      </c>
      <c r="Q830" s="109"/>
      <c r="R830" s="109">
        <v>20417</v>
      </c>
      <c r="S830" s="109"/>
      <c r="T830" s="109">
        <v>20417</v>
      </c>
      <c r="U830" s="109"/>
      <c r="V830" s="109">
        <v>20417</v>
      </c>
      <c r="W830" s="109"/>
      <c r="X830" s="29">
        <f>V830</f>
        <v>20417</v>
      </c>
      <c r="Y830" s="28">
        <f>X830/X828*100</f>
        <v>102.08500000000001</v>
      </c>
      <c r="Z830" s="45"/>
    </row>
    <row r="831" spans="1:26" ht="12" customHeight="1">
      <c r="A831" s="57">
        <v>147</v>
      </c>
      <c r="B831" s="69" t="s">
        <v>2</v>
      </c>
      <c r="C831" s="59" t="s">
        <v>279</v>
      </c>
      <c r="D831" s="60" t="s">
        <v>93</v>
      </c>
      <c r="E831" s="26" t="s">
        <v>4</v>
      </c>
      <c r="F831" s="65">
        <v>0</v>
      </c>
      <c r="G831" s="66"/>
      <c r="H831" s="65">
        <v>0</v>
      </c>
      <c r="I831" s="66"/>
      <c r="J831" s="65">
        <v>0</v>
      </c>
      <c r="K831" s="66"/>
      <c r="L831" s="65">
        <v>0</v>
      </c>
      <c r="M831" s="66"/>
      <c r="N831" s="65">
        <v>92350</v>
      </c>
      <c r="O831" s="66"/>
      <c r="P831" s="87">
        <v>474266</v>
      </c>
      <c r="Q831" s="66"/>
      <c r="R831" s="87">
        <v>517835</v>
      </c>
      <c r="S831" s="66"/>
      <c r="T831" s="87">
        <v>543292</v>
      </c>
      <c r="U831" s="66"/>
      <c r="V831" s="87">
        <v>543292</v>
      </c>
      <c r="W831" s="66"/>
      <c r="X831" s="29">
        <f>V831</f>
        <v>543292</v>
      </c>
      <c r="Y831" s="28">
        <f>X831/X832*100</f>
        <v>2716.46</v>
      </c>
      <c r="Z831" s="45"/>
    </row>
    <row r="832" spans="1:26" ht="12" customHeight="1">
      <c r="A832" s="57"/>
      <c r="B832" s="69"/>
      <c r="C832" s="59"/>
      <c r="D832" s="60"/>
      <c r="E832" s="26" t="s">
        <v>3</v>
      </c>
      <c r="F832" s="53" t="s">
        <v>2</v>
      </c>
      <c r="G832" s="53"/>
      <c r="H832" s="53" t="s">
        <v>2</v>
      </c>
      <c r="I832" s="53"/>
      <c r="J832" s="53" t="s">
        <v>2</v>
      </c>
      <c r="K832" s="53"/>
      <c r="L832" s="53">
        <v>5000</v>
      </c>
      <c r="M832" s="53"/>
      <c r="N832" s="52" t="s">
        <v>2</v>
      </c>
      <c r="O832" s="52"/>
      <c r="P832" s="52" t="s">
        <v>2</v>
      </c>
      <c r="Q832" s="52"/>
      <c r="R832" s="53">
        <v>10000</v>
      </c>
      <c r="S832" s="53"/>
      <c r="T832" s="53" t="s">
        <v>2</v>
      </c>
      <c r="U832" s="53"/>
      <c r="V832" s="53">
        <v>20000</v>
      </c>
      <c r="W832" s="53"/>
      <c r="X832" s="29">
        <f>V832</f>
        <v>20000</v>
      </c>
      <c r="Y832" s="30" t="s">
        <v>2</v>
      </c>
      <c r="Z832" s="45"/>
    </row>
    <row r="833" spans="1:26" ht="12" customHeight="1">
      <c r="A833" s="57"/>
      <c r="B833" s="69"/>
      <c r="C833" s="59"/>
      <c r="D833" s="60"/>
      <c r="E833" s="26" t="s">
        <v>1</v>
      </c>
      <c r="F833" s="65">
        <v>0</v>
      </c>
      <c r="G833" s="67"/>
      <c r="H833" s="67"/>
      <c r="I833" s="67"/>
      <c r="J833" s="67"/>
      <c r="K833" s="67"/>
      <c r="L833" s="67"/>
      <c r="M833" s="67"/>
      <c r="N833" s="67"/>
      <c r="O833" s="67"/>
      <c r="P833" s="67"/>
      <c r="Q833" s="67"/>
      <c r="R833" s="67"/>
      <c r="S833" s="67"/>
      <c r="T833" s="67"/>
      <c r="U833" s="67"/>
      <c r="V833" s="67"/>
      <c r="W833" s="67"/>
      <c r="X833" s="67"/>
      <c r="Y833" s="68"/>
      <c r="Z833" s="45"/>
    </row>
    <row r="834" spans="1:26" ht="12" customHeight="1">
      <c r="A834" s="57"/>
      <c r="B834" s="69"/>
      <c r="C834" s="59"/>
      <c r="D834" s="60"/>
      <c r="E834" s="26" t="s">
        <v>0</v>
      </c>
      <c r="F834" s="52">
        <v>0</v>
      </c>
      <c r="G834" s="52"/>
      <c r="H834" s="52">
        <v>0</v>
      </c>
      <c r="I834" s="52"/>
      <c r="J834" s="52">
        <v>0</v>
      </c>
      <c r="K834" s="52"/>
      <c r="L834" s="53">
        <v>92350</v>
      </c>
      <c r="M834" s="53"/>
      <c r="N834" s="53">
        <v>479748</v>
      </c>
      <c r="O834" s="53"/>
      <c r="P834" s="53">
        <v>479748</v>
      </c>
      <c r="Q834" s="53"/>
      <c r="R834" s="53">
        <v>503748</v>
      </c>
      <c r="S834" s="53"/>
      <c r="T834" s="53">
        <v>503748</v>
      </c>
      <c r="U834" s="53"/>
      <c r="V834" s="53">
        <v>503748</v>
      </c>
      <c r="W834" s="53"/>
      <c r="X834" s="29">
        <f>V834</f>
        <v>503748</v>
      </c>
      <c r="Y834" s="28">
        <f>X834/X832*100</f>
        <v>2518.7400000000002</v>
      </c>
      <c r="Z834" s="45"/>
    </row>
    <row r="835" spans="1:26" ht="12" customHeight="1">
      <c r="A835" s="70" t="s">
        <v>176</v>
      </c>
      <c r="B835" s="71"/>
      <c r="C835" s="71"/>
      <c r="D835" s="71"/>
      <c r="E835" s="71"/>
      <c r="F835" s="71"/>
      <c r="G835" s="71"/>
      <c r="H835" s="71"/>
      <c r="I835" s="71"/>
      <c r="J835" s="71"/>
      <c r="K835" s="71"/>
      <c r="L835" s="71"/>
      <c r="M835" s="71"/>
      <c r="N835" s="71"/>
      <c r="O835" s="71"/>
      <c r="P835" s="71"/>
      <c r="Q835" s="71"/>
      <c r="R835" s="71"/>
      <c r="S835" s="71"/>
      <c r="T835" s="71"/>
      <c r="U835" s="71"/>
      <c r="V835" s="71"/>
      <c r="W835" s="71"/>
      <c r="X835" s="71"/>
      <c r="Y835" s="72"/>
      <c r="Z835" s="45"/>
    </row>
    <row r="836" spans="1:26" ht="12" customHeight="1">
      <c r="A836" s="146" t="s">
        <v>11</v>
      </c>
      <c r="B836" s="147"/>
      <c r="C836" s="147"/>
      <c r="D836" s="147"/>
      <c r="E836" s="147"/>
      <c r="F836" s="147"/>
      <c r="G836" s="147"/>
      <c r="H836" s="147"/>
      <c r="I836" s="147"/>
      <c r="J836" s="147"/>
      <c r="K836" s="147"/>
      <c r="L836" s="147"/>
      <c r="M836" s="147"/>
      <c r="N836" s="147"/>
      <c r="O836" s="147"/>
      <c r="P836" s="147"/>
      <c r="Q836" s="147"/>
      <c r="R836" s="147"/>
      <c r="S836" s="147"/>
      <c r="T836" s="147"/>
      <c r="U836" s="147"/>
      <c r="V836" s="147"/>
      <c r="W836" s="147"/>
      <c r="X836" s="147"/>
      <c r="Y836" s="148"/>
      <c r="Z836" s="45"/>
    </row>
    <row r="837" spans="1:26" ht="12" customHeight="1">
      <c r="A837" s="142">
        <v>148</v>
      </c>
      <c r="B837" s="143" t="s">
        <v>2</v>
      </c>
      <c r="C837" s="144" t="s">
        <v>274</v>
      </c>
      <c r="D837" s="145" t="s">
        <v>5</v>
      </c>
      <c r="E837" s="26" t="s">
        <v>4</v>
      </c>
      <c r="F837" s="110">
        <v>0</v>
      </c>
      <c r="G837" s="111"/>
      <c r="H837" s="110">
        <v>0</v>
      </c>
      <c r="I837" s="111"/>
      <c r="J837" s="110">
        <v>0</v>
      </c>
      <c r="K837" s="111"/>
      <c r="L837" s="110">
        <v>2</v>
      </c>
      <c r="M837" s="111"/>
      <c r="N837" s="110">
        <v>8</v>
      </c>
      <c r="O837" s="111"/>
      <c r="P837" s="95">
        <v>14</v>
      </c>
      <c r="Q837" s="111"/>
      <c r="R837" s="95">
        <v>14</v>
      </c>
      <c r="S837" s="111"/>
      <c r="T837" s="95">
        <v>15</v>
      </c>
      <c r="U837" s="111"/>
      <c r="V837" s="95">
        <v>22</v>
      </c>
      <c r="W837" s="111"/>
      <c r="X837" s="29">
        <f>V837</f>
        <v>22</v>
      </c>
      <c r="Y837" s="28">
        <f>X837/X838*100</f>
        <v>366.66666666666663</v>
      </c>
      <c r="Z837" s="49"/>
    </row>
    <row r="838" spans="1:26" ht="12" customHeight="1">
      <c r="A838" s="142"/>
      <c r="B838" s="143"/>
      <c r="C838" s="144"/>
      <c r="D838" s="145"/>
      <c r="E838" s="26" t="s">
        <v>3</v>
      </c>
      <c r="F838" s="109" t="s">
        <v>2</v>
      </c>
      <c r="G838" s="109"/>
      <c r="H838" s="109" t="s">
        <v>2</v>
      </c>
      <c r="I838" s="109"/>
      <c r="J838" s="109" t="s">
        <v>2</v>
      </c>
      <c r="K838" s="109"/>
      <c r="L838" s="109">
        <v>2</v>
      </c>
      <c r="M838" s="109"/>
      <c r="N838" s="91" t="s">
        <v>2</v>
      </c>
      <c r="O838" s="91"/>
      <c r="P838" s="91" t="s">
        <v>2</v>
      </c>
      <c r="Q838" s="91"/>
      <c r="R838" s="109">
        <v>4</v>
      </c>
      <c r="S838" s="109"/>
      <c r="T838" s="109" t="s">
        <v>2</v>
      </c>
      <c r="U838" s="109"/>
      <c r="V838" s="109">
        <v>6</v>
      </c>
      <c r="W838" s="109"/>
      <c r="X838" s="29">
        <f>V838</f>
        <v>6</v>
      </c>
      <c r="Y838" s="30" t="s">
        <v>2</v>
      </c>
      <c r="Z838" s="45"/>
    </row>
    <row r="839" spans="1:26" ht="12" customHeight="1">
      <c r="A839" s="142"/>
      <c r="B839" s="143"/>
      <c r="C839" s="144"/>
      <c r="D839" s="145"/>
      <c r="E839" s="26" t="s">
        <v>1</v>
      </c>
      <c r="F839" s="110">
        <v>0</v>
      </c>
      <c r="G839" s="112"/>
      <c r="H839" s="112"/>
      <c r="I839" s="112"/>
      <c r="J839" s="112"/>
      <c r="K839" s="112"/>
      <c r="L839" s="112"/>
      <c r="M839" s="112"/>
      <c r="N839" s="112"/>
      <c r="O839" s="112"/>
      <c r="P839" s="112"/>
      <c r="Q839" s="112"/>
      <c r="R839" s="112"/>
      <c r="S839" s="112"/>
      <c r="T839" s="112"/>
      <c r="U839" s="112"/>
      <c r="V839" s="112"/>
      <c r="W839" s="112"/>
      <c r="X839" s="112"/>
      <c r="Y839" s="113"/>
      <c r="Z839" s="45"/>
    </row>
    <row r="840" spans="1:26" ht="12" customHeight="1">
      <c r="A840" s="142"/>
      <c r="B840" s="143"/>
      <c r="C840" s="144"/>
      <c r="D840" s="145"/>
      <c r="E840" s="26" t="s">
        <v>0</v>
      </c>
      <c r="F840" s="91">
        <v>0</v>
      </c>
      <c r="G840" s="91"/>
      <c r="H840" s="91">
        <v>0</v>
      </c>
      <c r="I840" s="91"/>
      <c r="J840" s="91">
        <v>0</v>
      </c>
      <c r="K840" s="91"/>
      <c r="L840" s="109">
        <v>10</v>
      </c>
      <c r="M840" s="109"/>
      <c r="N840" s="109">
        <v>13</v>
      </c>
      <c r="O840" s="109"/>
      <c r="P840" s="109">
        <v>15</v>
      </c>
      <c r="Q840" s="109"/>
      <c r="R840" s="109">
        <v>16</v>
      </c>
      <c r="S840" s="109"/>
      <c r="T840" s="109">
        <v>18</v>
      </c>
      <c r="U840" s="109"/>
      <c r="V840" s="109">
        <v>22</v>
      </c>
      <c r="W840" s="109"/>
      <c r="X840" s="29">
        <f>V840</f>
        <v>22</v>
      </c>
      <c r="Y840" s="28">
        <f>X840/X838*100</f>
        <v>366.66666666666663</v>
      </c>
      <c r="Z840" s="49"/>
    </row>
    <row r="841" spans="1:26" ht="12" customHeight="1">
      <c r="A841" s="57">
        <v>149</v>
      </c>
      <c r="B841" s="141" t="s">
        <v>172</v>
      </c>
      <c r="C841" s="59" t="s">
        <v>272</v>
      </c>
      <c r="D841" s="60" t="s">
        <v>5</v>
      </c>
      <c r="E841" s="26" t="s">
        <v>4</v>
      </c>
      <c r="F841" s="65">
        <v>0</v>
      </c>
      <c r="G841" s="66"/>
      <c r="H841" s="65">
        <v>0</v>
      </c>
      <c r="I841" s="66"/>
      <c r="J841" s="65">
        <v>0</v>
      </c>
      <c r="K841" s="66"/>
      <c r="L841" s="65">
        <v>2</v>
      </c>
      <c r="M841" s="66"/>
      <c r="N841" s="65">
        <v>7</v>
      </c>
      <c r="O841" s="66"/>
      <c r="P841" s="87">
        <v>11</v>
      </c>
      <c r="Q841" s="66"/>
      <c r="R841" s="87">
        <v>11</v>
      </c>
      <c r="S841" s="66"/>
      <c r="T841" s="87">
        <v>12</v>
      </c>
      <c r="U841" s="66"/>
      <c r="V841" s="87">
        <v>15</v>
      </c>
      <c r="W841" s="66"/>
      <c r="X841" s="29">
        <f t="shared" ref="X841:X842" si="11">V841</f>
        <v>15</v>
      </c>
      <c r="Y841" s="28">
        <f>X841/X842*100</f>
        <v>300</v>
      </c>
      <c r="Z841" s="49"/>
    </row>
    <row r="842" spans="1:26" ht="12" customHeight="1">
      <c r="A842" s="57"/>
      <c r="B842" s="141"/>
      <c r="C842" s="59"/>
      <c r="D842" s="60"/>
      <c r="E842" s="26" t="s">
        <v>3</v>
      </c>
      <c r="F842" s="53" t="s">
        <v>2</v>
      </c>
      <c r="G842" s="53"/>
      <c r="H842" s="53" t="s">
        <v>2</v>
      </c>
      <c r="I842" s="53"/>
      <c r="J842" s="53" t="s">
        <v>2</v>
      </c>
      <c r="K842" s="53"/>
      <c r="L842" s="53">
        <v>2</v>
      </c>
      <c r="M842" s="53"/>
      <c r="N842" s="52" t="s">
        <v>2</v>
      </c>
      <c r="O842" s="52"/>
      <c r="P842" s="52" t="s">
        <v>2</v>
      </c>
      <c r="Q842" s="52"/>
      <c r="R842" s="53">
        <v>3</v>
      </c>
      <c r="S842" s="53"/>
      <c r="T842" s="53" t="s">
        <v>2</v>
      </c>
      <c r="U842" s="53"/>
      <c r="V842" s="53">
        <v>5</v>
      </c>
      <c r="W842" s="53"/>
      <c r="X842" s="29">
        <f t="shared" si="11"/>
        <v>5</v>
      </c>
      <c r="Y842" s="30" t="s">
        <v>2</v>
      </c>
      <c r="Z842" s="36"/>
    </row>
    <row r="843" spans="1:26" ht="12" customHeight="1">
      <c r="A843" s="57"/>
      <c r="B843" s="141"/>
      <c r="C843" s="59"/>
      <c r="D843" s="60"/>
      <c r="E843" s="26" t="s">
        <v>1</v>
      </c>
      <c r="F843" s="65">
        <v>0</v>
      </c>
      <c r="G843" s="67"/>
      <c r="H843" s="67"/>
      <c r="I843" s="67"/>
      <c r="J843" s="67"/>
      <c r="K843" s="67"/>
      <c r="L843" s="67"/>
      <c r="M843" s="67"/>
      <c r="N843" s="67"/>
      <c r="O843" s="67"/>
      <c r="P843" s="67"/>
      <c r="Q843" s="67"/>
      <c r="R843" s="67"/>
      <c r="S843" s="67"/>
      <c r="T843" s="67"/>
      <c r="U843" s="67"/>
      <c r="V843" s="67"/>
      <c r="W843" s="67"/>
      <c r="X843" s="67"/>
      <c r="Y843" s="68"/>
      <c r="Z843" s="45"/>
    </row>
    <row r="844" spans="1:26" ht="12" customHeight="1">
      <c r="A844" s="57"/>
      <c r="B844" s="141"/>
      <c r="C844" s="59"/>
      <c r="D844" s="60"/>
      <c r="E844" s="26" t="s">
        <v>0</v>
      </c>
      <c r="F844" s="52">
        <v>0</v>
      </c>
      <c r="G844" s="52"/>
      <c r="H844" s="52">
        <v>0</v>
      </c>
      <c r="I844" s="52"/>
      <c r="J844" s="52">
        <v>0</v>
      </c>
      <c r="K844" s="52"/>
      <c r="L844" s="53">
        <v>7</v>
      </c>
      <c r="M844" s="53"/>
      <c r="N844" s="53">
        <v>10</v>
      </c>
      <c r="O844" s="53"/>
      <c r="P844" s="53">
        <v>12</v>
      </c>
      <c r="Q844" s="53"/>
      <c r="R844" s="53">
        <v>12</v>
      </c>
      <c r="S844" s="53"/>
      <c r="T844" s="53">
        <v>14</v>
      </c>
      <c r="U844" s="53"/>
      <c r="V844" s="53">
        <v>15</v>
      </c>
      <c r="W844" s="53"/>
      <c r="X844" s="29">
        <f>V844</f>
        <v>15</v>
      </c>
      <c r="Y844" s="28">
        <f>X844/X842*100</f>
        <v>300</v>
      </c>
      <c r="Z844" s="49"/>
    </row>
    <row r="845" spans="1:26" ht="12" customHeight="1">
      <c r="A845" s="57">
        <v>150</v>
      </c>
      <c r="B845" s="58" t="s">
        <v>2</v>
      </c>
      <c r="C845" s="59" t="s">
        <v>273</v>
      </c>
      <c r="D845" s="60" t="s">
        <v>5</v>
      </c>
      <c r="E845" s="26" t="s">
        <v>4</v>
      </c>
      <c r="F845" s="65">
        <v>0</v>
      </c>
      <c r="G845" s="66"/>
      <c r="H845" s="65">
        <v>0</v>
      </c>
      <c r="I845" s="66"/>
      <c r="J845" s="65">
        <v>0</v>
      </c>
      <c r="K845" s="66"/>
      <c r="L845" s="65">
        <v>5</v>
      </c>
      <c r="M845" s="66"/>
      <c r="N845" s="65">
        <v>234</v>
      </c>
      <c r="O845" s="66"/>
      <c r="P845" s="65">
        <v>488</v>
      </c>
      <c r="Q845" s="66"/>
      <c r="R845" s="65">
        <v>488</v>
      </c>
      <c r="S845" s="66"/>
      <c r="T845" s="65">
        <v>488</v>
      </c>
      <c r="U845" s="66"/>
      <c r="V845" s="65">
        <v>2766</v>
      </c>
      <c r="W845" s="66"/>
      <c r="X845" s="29">
        <f t="shared" ref="X845:X846" si="12">V845</f>
        <v>2766</v>
      </c>
      <c r="Y845" s="28">
        <f>X845/X846*100</f>
        <v>46100</v>
      </c>
      <c r="Z845" s="49"/>
    </row>
    <row r="846" spans="1:26" ht="12" customHeight="1">
      <c r="A846" s="57"/>
      <c r="B846" s="58"/>
      <c r="C846" s="59"/>
      <c r="D846" s="60"/>
      <c r="E846" s="26" t="s">
        <v>3</v>
      </c>
      <c r="F846" s="53" t="s">
        <v>2</v>
      </c>
      <c r="G846" s="53"/>
      <c r="H846" s="53" t="s">
        <v>2</v>
      </c>
      <c r="I846" s="53"/>
      <c r="J846" s="53" t="s">
        <v>2</v>
      </c>
      <c r="K846" s="53"/>
      <c r="L846" s="53">
        <v>2</v>
      </c>
      <c r="M846" s="53"/>
      <c r="N846" s="52" t="s">
        <v>2</v>
      </c>
      <c r="O846" s="52"/>
      <c r="P846" s="52" t="s">
        <v>2</v>
      </c>
      <c r="Q846" s="52"/>
      <c r="R846" s="53">
        <v>4</v>
      </c>
      <c r="S846" s="53"/>
      <c r="T846" s="53" t="s">
        <v>2</v>
      </c>
      <c r="U846" s="53"/>
      <c r="V846" s="53">
        <v>6</v>
      </c>
      <c r="W846" s="53"/>
      <c r="X846" s="29">
        <f t="shared" si="12"/>
        <v>6</v>
      </c>
      <c r="Y846" s="30" t="s">
        <v>2</v>
      </c>
      <c r="Z846" s="45"/>
    </row>
    <row r="847" spans="1:26" ht="12" customHeight="1">
      <c r="A847" s="57"/>
      <c r="B847" s="58"/>
      <c r="C847" s="59"/>
      <c r="D847" s="60"/>
      <c r="E847" s="26" t="s">
        <v>1</v>
      </c>
      <c r="F847" s="65">
        <v>0</v>
      </c>
      <c r="G847" s="67"/>
      <c r="H847" s="67"/>
      <c r="I847" s="67"/>
      <c r="J847" s="67"/>
      <c r="K847" s="67"/>
      <c r="L847" s="67"/>
      <c r="M847" s="67"/>
      <c r="N847" s="67"/>
      <c r="O847" s="67"/>
      <c r="P847" s="67"/>
      <c r="Q847" s="67"/>
      <c r="R847" s="67"/>
      <c r="S847" s="67"/>
      <c r="T847" s="67"/>
      <c r="U847" s="67"/>
      <c r="V847" s="67"/>
      <c r="W847" s="67"/>
      <c r="X847" s="67"/>
      <c r="Y847" s="68"/>
      <c r="Z847" s="45"/>
    </row>
    <row r="848" spans="1:26" ht="12" customHeight="1">
      <c r="A848" s="57"/>
      <c r="B848" s="58"/>
      <c r="C848" s="59"/>
      <c r="D848" s="60"/>
      <c r="E848" s="26" t="s">
        <v>0</v>
      </c>
      <c r="F848" s="52">
        <v>0</v>
      </c>
      <c r="G848" s="52"/>
      <c r="H848" s="52">
        <v>0</v>
      </c>
      <c r="I848" s="52"/>
      <c r="J848" s="52">
        <v>0</v>
      </c>
      <c r="K848" s="52"/>
      <c r="L848" s="53">
        <v>384</v>
      </c>
      <c r="M848" s="53"/>
      <c r="N848" s="53">
        <v>488</v>
      </c>
      <c r="O848" s="53"/>
      <c r="P848" s="53">
        <v>488</v>
      </c>
      <c r="Q848" s="53"/>
      <c r="R848" s="53">
        <v>488</v>
      </c>
      <c r="S848" s="53"/>
      <c r="T848" s="53">
        <v>1514</v>
      </c>
      <c r="U848" s="53"/>
      <c r="V848" s="53">
        <v>2766</v>
      </c>
      <c r="W848" s="53"/>
      <c r="X848" s="29">
        <f>V848</f>
        <v>2766</v>
      </c>
      <c r="Y848" s="28">
        <f>X848/X846*100</f>
        <v>46100</v>
      </c>
      <c r="Z848" s="49"/>
    </row>
    <row r="849" spans="1:26" ht="12" customHeight="1">
      <c r="A849" s="80" t="s">
        <v>7</v>
      </c>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2"/>
      <c r="Z849" s="45"/>
    </row>
    <row r="850" spans="1:26" ht="12" customHeight="1">
      <c r="A850" s="57">
        <v>151</v>
      </c>
      <c r="B850" s="156" t="s">
        <v>199</v>
      </c>
      <c r="C850" s="59" t="s">
        <v>278</v>
      </c>
      <c r="D850" s="60" t="s">
        <v>5</v>
      </c>
      <c r="E850" s="50" t="s">
        <v>177</v>
      </c>
      <c r="F850" s="65">
        <v>0</v>
      </c>
      <c r="G850" s="66"/>
      <c r="H850" s="65">
        <v>0</v>
      </c>
      <c r="I850" s="66"/>
      <c r="J850" s="65">
        <v>0</v>
      </c>
      <c r="K850" s="66"/>
      <c r="L850" s="65">
        <v>10000</v>
      </c>
      <c r="M850" s="66"/>
      <c r="N850" s="65">
        <v>204623</v>
      </c>
      <c r="O850" s="66"/>
      <c r="P850" s="65">
        <v>270710</v>
      </c>
      <c r="Q850" s="66"/>
      <c r="R850" s="65">
        <v>270710</v>
      </c>
      <c r="S850" s="66"/>
      <c r="T850" s="65">
        <v>270710</v>
      </c>
      <c r="U850" s="66"/>
      <c r="V850" s="65">
        <v>981525</v>
      </c>
      <c r="W850" s="66"/>
      <c r="X850" s="29">
        <f>V850</f>
        <v>981525</v>
      </c>
      <c r="Y850" s="28">
        <f>X850/X851*100</f>
        <v>8922.954545454546</v>
      </c>
      <c r="Z850" s="45"/>
    </row>
    <row r="851" spans="1:26" ht="12" customHeight="1">
      <c r="A851" s="57"/>
      <c r="B851" s="156"/>
      <c r="C851" s="59"/>
      <c r="D851" s="60"/>
      <c r="E851" s="50" t="s">
        <v>178</v>
      </c>
      <c r="F851" s="53" t="s">
        <v>2</v>
      </c>
      <c r="G851" s="53"/>
      <c r="H851" s="53" t="s">
        <v>2</v>
      </c>
      <c r="I851" s="53"/>
      <c r="J851" s="53" t="s">
        <v>2</v>
      </c>
      <c r="K851" s="53"/>
      <c r="L851" s="53">
        <v>2200</v>
      </c>
      <c r="M851" s="53"/>
      <c r="N851" s="52" t="s">
        <v>2</v>
      </c>
      <c r="O851" s="52"/>
      <c r="P851" s="52" t="s">
        <v>2</v>
      </c>
      <c r="Q851" s="52"/>
      <c r="R851" s="53">
        <v>7200</v>
      </c>
      <c r="S851" s="53"/>
      <c r="T851" s="53" t="s">
        <v>2</v>
      </c>
      <c r="U851" s="53"/>
      <c r="V851" s="53">
        <v>11000</v>
      </c>
      <c r="W851" s="53"/>
      <c r="X851" s="29">
        <f>V851</f>
        <v>11000</v>
      </c>
      <c r="Y851" s="30" t="s">
        <v>2</v>
      </c>
      <c r="Z851" s="45"/>
    </row>
    <row r="852" spans="1:26" ht="12" customHeight="1">
      <c r="A852" s="57"/>
      <c r="B852" s="156"/>
      <c r="C852" s="59"/>
      <c r="D852" s="60"/>
      <c r="E852" s="50" t="s">
        <v>179</v>
      </c>
      <c r="F852" s="65">
        <v>0</v>
      </c>
      <c r="G852" s="67"/>
      <c r="H852" s="67"/>
      <c r="I852" s="67"/>
      <c r="J852" s="67"/>
      <c r="K852" s="67"/>
      <c r="L852" s="67"/>
      <c r="M852" s="67"/>
      <c r="N852" s="67"/>
      <c r="O852" s="67"/>
      <c r="P852" s="67"/>
      <c r="Q852" s="67"/>
      <c r="R852" s="67"/>
      <c r="S852" s="67"/>
      <c r="T852" s="67"/>
      <c r="U852" s="67"/>
      <c r="V852" s="67"/>
      <c r="W852" s="67"/>
      <c r="X852" s="67"/>
      <c r="Y852" s="68"/>
      <c r="Z852" s="45"/>
    </row>
    <row r="853" spans="1:26" ht="12" customHeight="1">
      <c r="A853" s="57"/>
      <c r="B853" s="156"/>
      <c r="C853" s="59"/>
      <c r="D853" s="60"/>
      <c r="E853" s="50" t="s">
        <v>180</v>
      </c>
      <c r="F853" s="52">
        <v>0</v>
      </c>
      <c r="G853" s="52"/>
      <c r="H853" s="52">
        <v>0</v>
      </c>
      <c r="I853" s="52"/>
      <c r="J853" s="52">
        <v>0</v>
      </c>
      <c r="K853" s="52"/>
      <c r="L853" s="53">
        <v>222756</v>
      </c>
      <c r="M853" s="53"/>
      <c r="N853" s="53">
        <v>297176</v>
      </c>
      <c r="O853" s="53"/>
      <c r="P853" s="53">
        <v>297176</v>
      </c>
      <c r="Q853" s="53"/>
      <c r="R853" s="53">
        <v>297176</v>
      </c>
      <c r="S853" s="53"/>
      <c r="T853" s="53">
        <v>305468</v>
      </c>
      <c r="U853" s="53"/>
      <c r="V853" s="53">
        <v>431672</v>
      </c>
      <c r="W853" s="53"/>
      <c r="X853" s="29">
        <f>V853</f>
        <v>431672</v>
      </c>
      <c r="Y853" s="28">
        <f>X853/X851*100</f>
        <v>3924.2909090909088</v>
      </c>
      <c r="Z853" s="45"/>
    </row>
    <row r="854" spans="1:26" ht="12" customHeight="1">
      <c r="A854" s="138" t="s">
        <v>181</v>
      </c>
      <c r="B854" s="139"/>
      <c r="C854" s="139"/>
      <c r="D854" s="139"/>
      <c r="E854" s="139"/>
      <c r="F854" s="139"/>
      <c r="G854" s="139"/>
      <c r="H854" s="139"/>
      <c r="I854" s="139"/>
      <c r="J854" s="139"/>
      <c r="K854" s="139"/>
      <c r="L854" s="139"/>
      <c r="M854" s="139"/>
      <c r="N854" s="139"/>
      <c r="O854" s="139"/>
      <c r="P854" s="139"/>
      <c r="Q854" s="139"/>
      <c r="R854" s="139"/>
      <c r="S854" s="139"/>
      <c r="T854" s="139"/>
      <c r="U854" s="139"/>
      <c r="V854" s="139"/>
      <c r="W854" s="139"/>
      <c r="X854" s="139"/>
      <c r="Y854" s="140"/>
      <c r="Z854" s="45"/>
    </row>
    <row r="855" spans="1:26" ht="12" customHeight="1">
      <c r="A855" s="54" t="s">
        <v>11</v>
      </c>
      <c r="B855" s="55"/>
      <c r="C855" s="55"/>
      <c r="D855" s="55"/>
      <c r="E855" s="55"/>
      <c r="F855" s="55"/>
      <c r="G855" s="55"/>
      <c r="H855" s="55"/>
      <c r="I855" s="55"/>
      <c r="J855" s="55"/>
      <c r="K855" s="55"/>
      <c r="L855" s="55"/>
      <c r="M855" s="55"/>
      <c r="N855" s="55"/>
      <c r="O855" s="55"/>
      <c r="P855" s="55"/>
      <c r="Q855" s="55"/>
      <c r="R855" s="55"/>
      <c r="S855" s="55"/>
      <c r="T855" s="55"/>
      <c r="U855" s="55"/>
      <c r="V855" s="55"/>
      <c r="W855" s="55"/>
      <c r="X855" s="55"/>
      <c r="Y855" s="56"/>
      <c r="Z855" s="45"/>
    </row>
    <row r="856" spans="1:26" ht="12" customHeight="1">
      <c r="A856" s="57">
        <v>152</v>
      </c>
      <c r="B856" s="58" t="s">
        <v>2</v>
      </c>
      <c r="C856" s="59" t="s">
        <v>276</v>
      </c>
      <c r="D856" s="60" t="s">
        <v>5</v>
      </c>
      <c r="E856" s="26" t="s">
        <v>4</v>
      </c>
      <c r="F856" s="65">
        <v>0</v>
      </c>
      <c r="G856" s="66"/>
      <c r="H856" s="65">
        <v>0</v>
      </c>
      <c r="I856" s="66"/>
      <c r="J856" s="65">
        <v>0</v>
      </c>
      <c r="K856" s="66"/>
      <c r="L856" s="65">
        <v>0</v>
      </c>
      <c r="M856" s="66"/>
      <c r="N856" s="65">
        <v>1</v>
      </c>
      <c r="O856" s="66"/>
      <c r="P856" s="65">
        <v>1</v>
      </c>
      <c r="Q856" s="66"/>
      <c r="R856" s="65">
        <v>1</v>
      </c>
      <c r="S856" s="66"/>
      <c r="T856" s="65">
        <v>1</v>
      </c>
      <c r="U856" s="66"/>
      <c r="V856" s="65">
        <v>2</v>
      </c>
      <c r="W856" s="66"/>
      <c r="X856" s="29">
        <f>V856</f>
        <v>2</v>
      </c>
      <c r="Y856" s="28">
        <f>X856/X857*100</f>
        <v>100</v>
      </c>
      <c r="Z856" s="45"/>
    </row>
    <row r="857" spans="1:26" ht="12" customHeight="1">
      <c r="A857" s="57"/>
      <c r="B857" s="58"/>
      <c r="C857" s="59"/>
      <c r="D857" s="60"/>
      <c r="E857" s="26" t="s">
        <v>3</v>
      </c>
      <c r="F857" s="53" t="s">
        <v>2</v>
      </c>
      <c r="G857" s="53"/>
      <c r="H857" s="53" t="s">
        <v>2</v>
      </c>
      <c r="I857" s="53"/>
      <c r="J857" s="53" t="s">
        <v>2</v>
      </c>
      <c r="K857" s="53"/>
      <c r="L857" s="53">
        <v>1</v>
      </c>
      <c r="M857" s="53"/>
      <c r="N857" s="52" t="s">
        <v>2</v>
      </c>
      <c r="O857" s="52"/>
      <c r="P857" s="52" t="s">
        <v>2</v>
      </c>
      <c r="Q857" s="52"/>
      <c r="R857" s="53">
        <v>1</v>
      </c>
      <c r="S857" s="53"/>
      <c r="T857" s="53" t="s">
        <v>2</v>
      </c>
      <c r="U857" s="53"/>
      <c r="V857" s="53">
        <v>2</v>
      </c>
      <c r="W857" s="53"/>
      <c r="X857" s="29">
        <f>V857</f>
        <v>2</v>
      </c>
      <c r="Y857" s="30" t="s">
        <v>2</v>
      </c>
      <c r="Z857" s="45"/>
    </row>
    <row r="858" spans="1:26" ht="12" customHeight="1">
      <c r="A858" s="57"/>
      <c r="B858" s="58"/>
      <c r="C858" s="59"/>
      <c r="D858" s="60"/>
      <c r="E858" s="26" t="s">
        <v>1</v>
      </c>
      <c r="F858" s="65">
        <v>0</v>
      </c>
      <c r="G858" s="67"/>
      <c r="H858" s="67"/>
      <c r="I858" s="67"/>
      <c r="J858" s="67"/>
      <c r="K858" s="67"/>
      <c r="L858" s="67"/>
      <c r="M858" s="67"/>
      <c r="N858" s="67"/>
      <c r="O858" s="67"/>
      <c r="P858" s="67"/>
      <c r="Q858" s="67"/>
      <c r="R858" s="67"/>
      <c r="S858" s="67"/>
      <c r="T858" s="67"/>
      <c r="U858" s="67"/>
      <c r="V858" s="67"/>
      <c r="W858" s="67"/>
      <c r="X858" s="67"/>
      <c r="Y858" s="68"/>
      <c r="Z858" s="45"/>
    </row>
    <row r="859" spans="1:26" ht="12" customHeight="1">
      <c r="A859" s="57"/>
      <c r="B859" s="58"/>
      <c r="C859" s="59"/>
      <c r="D859" s="60"/>
      <c r="E859" s="26" t="s">
        <v>0</v>
      </c>
      <c r="F859" s="52">
        <v>0</v>
      </c>
      <c r="G859" s="52"/>
      <c r="H859" s="52">
        <v>0</v>
      </c>
      <c r="I859" s="52"/>
      <c r="J859" s="52">
        <v>0</v>
      </c>
      <c r="K859" s="52"/>
      <c r="L859" s="53">
        <v>0</v>
      </c>
      <c r="M859" s="53"/>
      <c r="N859" s="53">
        <v>1</v>
      </c>
      <c r="O859" s="53"/>
      <c r="P859" s="53">
        <f>0+N859</f>
        <v>1</v>
      </c>
      <c r="Q859" s="53"/>
      <c r="R859" s="53">
        <v>1</v>
      </c>
      <c r="S859" s="53"/>
      <c r="T859" s="53">
        <v>1</v>
      </c>
      <c r="U859" s="53"/>
      <c r="V859" s="53">
        <v>2</v>
      </c>
      <c r="W859" s="53"/>
      <c r="X859" s="29">
        <f>V859</f>
        <v>2</v>
      </c>
      <c r="Y859" s="28">
        <f>X859/X857*100</f>
        <v>100</v>
      </c>
      <c r="Z859" s="49"/>
    </row>
    <row r="860" spans="1:26" ht="12" customHeight="1">
      <c r="A860" s="54" t="s">
        <v>7</v>
      </c>
      <c r="B860" s="55"/>
      <c r="C860" s="55"/>
      <c r="D860" s="55"/>
      <c r="E860" s="55"/>
      <c r="F860" s="55"/>
      <c r="G860" s="55"/>
      <c r="H860" s="55"/>
      <c r="I860" s="55"/>
      <c r="J860" s="55"/>
      <c r="K860" s="55"/>
      <c r="L860" s="55"/>
      <c r="M860" s="55"/>
      <c r="N860" s="55"/>
      <c r="O860" s="55"/>
      <c r="P860" s="55"/>
      <c r="Q860" s="55"/>
      <c r="R860" s="55"/>
      <c r="S860" s="55"/>
      <c r="T860" s="55"/>
      <c r="U860" s="55"/>
      <c r="V860" s="55"/>
      <c r="W860" s="55"/>
      <c r="X860" s="55"/>
      <c r="Y860" s="56"/>
      <c r="Z860" s="45"/>
    </row>
    <row r="861" spans="1:26" ht="12" customHeight="1">
      <c r="A861" s="57">
        <v>153</v>
      </c>
      <c r="B861" s="69" t="s">
        <v>2</v>
      </c>
      <c r="C861" s="59" t="s">
        <v>280</v>
      </c>
      <c r="D861" s="60" t="s">
        <v>93</v>
      </c>
      <c r="E861" s="26" t="s">
        <v>4</v>
      </c>
      <c r="F861" s="65">
        <v>0</v>
      </c>
      <c r="G861" s="66"/>
      <c r="H861" s="65">
        <v>0</v>
      </c>
      <c r="I861" s="66"/>
      <c r="J861" s="65">
        <v>0</v>
      </c>
      <c r="K861" s="66"/>
      <c r="L861" s="65">
        <v>0</v>
      </c>
      <c r="M861" s="66"/>
      <c r="N861" s="65">
        <v>480</v>
      </c>
      <c r="O861" s="66"/>
      <c r="P861" s="65">
        <v>480</v>
      </c>
      <c r="Q861" s="66"/>
      <c r="R861" s="65">
        <v>480</v>
      </c>
      <c r="S861" s="66"/>
      <c r="T861" s="65">
        <v>480</v>
      </c>
      <c r="U861" s="66"/>
      <c r="V861" s="65">
        <v>898</v>
      </c>
      <c r="W861" s="66"/>
      <c r="X861" s="29">
        <f>V861</f>
        <v>898</v>
      </c>
      <c r="Y861" s="28">
        <f>X861/X862*100</f>
        <v>898</v>
      </c>
    </row>
    <row r="862" spans="1:26" ht="12" customHeight="1">
      <c r="A862" s="57"/>
      <c r="B862" s="69"/>
      <c r="C862" s="59"/>
      <c r="D862" s="60"/>
      <c r="E862" s="26" t="s">
        <v>3</v>
      </c>
      <c r="F862" s="53" t="s">
        <v>2</v>
      </c>
      <c r="G862" s="53"/>
      <c r="H862" s="53" t="s">
        <v>2</v>
      </c>
      <c r="I862" s="53"/>
      <c r="J862" s="53" t="s">
        <v>2</v>
      </c>
      <c r="K862" s="53"/>
      <c r="L862" s="53">
        <v>0</v>
      </c>
      <c r="M862" s="53"/>
      <c r="N862" s="52" t="s">
        <v>2</v>
      </c>
      <c r="O862" s="52"/>
      <c r="P862" s="52" t="s">
        <v>2</v>
      </c>
      <c r="Q862" s="52"/>
      <c r="R862" s="53">
        <v>70</v>
      </c>
      <c r="S862" s="53"/>
      <c r="T862" s="53" t="s">
        <v>2</v>
      </c>
      <c r="U862" s="53"/>
      <c r="V862" s="53">
        <v>100</v>
      </c>
      <c r="W862" s="53"/>
      <c r="X862" s="29">
        <f>V862</f>
        <v>100</v>
      </c>
      <c r="Y862" s="30" t="s">
        <v>2</v>
      </c>
      <c r="Z862" s="45"/>
    </row>
    <row r="863" spans="1:26" ht="12" customHeight="1">
      <c r="A863" s="57"/>
      <c r="B863" s="69"/>
      <c r="C863" s="59"/>
      <c r="D863" s="60"/>
      <c r="E863" s="26" t="s">
        <v>1</v>
      </c>
      <c r="F863" s="65">
        <v>0</v>
      </c>
      <c r="G863" s="67"/>
      <c r="H863" s="67"/>
      <c r="I863" s="67"/>
      <c r="J863" s="67"/>
      <c r="K863" s="67"/>
      <c r="L863" s="67"/>
      <c r="M863" s="67"/>
      <c r="N863" s="67"/>
      <c r="O863" s="67"/>
      <c r="P863" s="67"/>
      <c r="Q863" s="67"/>
      <c r="R863" s="67"/>
      <c r="S863" s="67"/>
      <c r="T863" s="67"/>
      <c r="U863" s="67"/>
      <c r="V863" s="67"/>
      <c r="W863" s="67"/>
      <c r="X863" s="67"/>
      <c r="Y863" s="68"/>
      <c r="Z863" s="45"/>
    </row>
    <row r="864" spans="1:26" ht="12" customHeight="1">
      <c r="A864" s="57"/>
      <c r="B864" s="69"/>
      <c r="C864" s="59"/>
      <c r="D864" s="60"/>
      <c r="E864" s="26" t="s">
        <v>0</v>
      </c>
      <c r="F864" s="52">
        <v>0</v>
      </c>
      <c r="G864" s="52"/>
      <c r="H864" s="52">
        <v>0</v>
      </c>
      <c r="I864" s="52"/>
      <c r="J864" s="52">
        <v>0</v>
      </c>
      <c r="K864" s="52"/>
      <c r="L864" s="53">
        <v>0</v>
      </c>
      <c r="M864" s="53"/>
      <c r="N864" s="53">
        <v>480</v>
      </c>
      <c r="O864" s="53"/>
      <c r="P864" s="53">
        <v>480</v>
      </c>
      <c r="Q864" s="53"/>
      <c r="R864" s="53">
        <v>480</v>
      </c>
      <c r="S864" s="53"/>
      <c r="T864" s="53">
        <v>480</v>
      </c>
      <c r="U864" s="53"/>
      <c r="V864" s="53">
        <v>988</v>
      </c>
      <c r="W864" s="53"/>
      <c r="X864" s="29">
        <f>V864</f>
        <v>988</v>
      </c>
      <c r="Y864" s="28">
        <f>X864/X862*100</f>
        <v>988.00000000000011</v>
      </c>
      <c r="Z864" s="45"/>
    </row>
    <row r="865" spans="1:25" ht="12" customHeight="1">
      <c r="A865" s="84" t="s">
        <v>184</v>
      </c>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6"/>
    </row>
    <row r="866" spans="1:25" ht="12" customHeight="1">
      <c r="A866" s="80" t="s">
        <v>11</v>
      </c>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2"/>
    </row>
    <row r="867" spans="1:25" ht="12" customHeight="1">
      <c r="A867" s="57">
        <v>154</v>
      </c>
      <c r="B867" s="77" t="s">
        <v>185</v>
      </c>
      <c r="C867" s="59" t="s">
        <v>281</v>
      </c>
      <c r="D867" s="60" t="s">
        <v>5</v>
      </c>
      <c r="E867" s="26" t="s">
        <v>4</v>
      </c>
      <c r="F867" s="65">
        <f>F890</f>
        <v>0</v>
      </c>
      <c r="G867" s="66"/>
      <c r="H867" s="78">
        <f>H890</f>
        <v>27.75</v>
      </c>
      <c r="I867" s="79"/>
      <c r="J867" s="78">
        <f>J890</f>
        <v>56.08</v>
      </c>
      <c r="K867" s="79"/>
      <c r="L867" s="78">
        <f>L890</f>
        <v>72.25</v>
      </c>
      <c r="M867" s="79"/>
      <c r="N867" s="78">
        <f>N890</f>
        <v>134.25</v>
      </c>
      <c r="O867" s="79"/>
      <c r="P867" s="78">
        <f>P890</f>
        <v>166</v>
      </c>
      <c r="Q867" s="79"/>
      <c r="R867" s="78">
        <f>R890</f>
        <v>174.08</v>
      </c>
      <c r="S867" s="79"/>
      <c r="T867" s="78">
        <f>T890</f>
        <v>183.33</v>
      </c>
      <c r="U867" s="79"/>
      <c r="V867" s="78">
        <f>V890</f>
        <v>193.58</v>
      </c>
      <c r="W867" s="79"/>
      <c r="X867" s="46">
        <f>X890</f>
        <v>193.58</v>
      </c>
      <c r="Y867" s="28">
        <f>X867/X868*100</f>
        <v>284.6764705882353</v>
      </c>
    </row>
    <row r="868" spans="1:25" ht="12" customHeight="1">
      <c r="A868" s="57"/>
      <c r="B868" s="69"/>
      <c r="C868" s="59"/>
      <c r="D868" s="60"/>
      <c r="E868" s="26" t="s">
        <v>3</v>
      </c>
      <c r="F868" s="53" t="s">
        <v>2</v>
      </c>
      <c r="G868" s="53"/>
      <c r="H868" s="53" t="s">
        <v>2</v>
      </c>
      <c r="I868" s="53"/>
      <c r="J868" s="53" t="s">
        <v>2</v>
      </c>
      <c r="K868" s="53"/>
      <c r="L868" s="53">
        <v>68</v>
      </c>
      <c r="M868" s="53"/>
      <c r="N868" s="52" t="s">
        <v>2</v>
      </c>
      <c r="O868" s="52"/>
      <c r="P868" s="52" t="s">
        <v>2</v>
      </c>
      <c r="Q868" s="52"/>
      <c r="R868" s="53">
        <v>68</v>
      </c>
      <c r="S868" s="53"/>
      <c r="T868" s="53" t="s">
        <v>2</v>
      </c>
      <c r="U868" s="53"/>
      <c r="V868" s="53">
        <v>68</v>
      </c>
      <c r="W868" s="53"/>
      <c r="X868" s="29">
        <v>68</v>
      </c>
      <c r="Y868" s="30" t="s">
        <v>2</v>
      </c>
    </row>
    <row r="869" spans="1:25" ht="12" customHeight="1">
      <c r="A869" s="57"/>
      <c r="B869" s="69"/>
      <c r="C869" s="59"/>
      <c r="D869" s="60"/>
      <c r="E869" s="26" t="s">
        <v>1</v>
      </c>
      <c r="F869" s="65">
        <v>0</v>
      </c>
      <c r="G869" s="67"/>
      <c r="H869" s="67"/>
      <c r="I869" s="67"/>
      <c r="J869" s="67"/>
      <c r="K869" s="67"/>
      <c r="L869" s="67"/>
      <c r="M869" s="67"/>
      <c r="N869" s="67"/>
      <c r="O869" s="67"/>
      <c r="P869" s="67"/>
      <c r="Q869" s="67"/>
      <c r="R869" s="67"/>
      <c r="S869" s="67"/>
      <c r="T869" s="67"/>
      <c r="U869" s="67"/>
      <c r="V869" s="67"/>
      <c r="W869" s="67"/>
      <c r="X869" s="67"/>
      <c r="Y869" s="68"/>
    </row>
    <row r="870" spans="1:25" ht="12" customHeight="1">
      <c r="A870" s="57"/>
      <c r="B870" s="69"/>
      <c r="C870" s="59"/>
      <c r="D870" s="60"/>
      <c r="E870" s="26" t="s">
        <v>0</v>
      </c>
      <c r="F870" s="52">
        <f>F893</f>
        <v>27.17</v>
      </c>
      <c r="G870" s="52"/>
      <c r="H870" s="52">
        <f>H893</f>
        <v>56</v>
      </c>
      <c r="I870" s="52"/>
      <c r="J870" s="52">
        <f>J893</f>
        <v>72.25</v>
      </c>
      <c r="K870" s="52"/>
      <c r="L870" s="52">
        <f>L893</f>
        <v>134.25</v>
      </c>
      <c r="M870" s="52"/>
      <c r="N870" s="52">
        <f>N893</f>
        <v>168.17</v>
      </c>
      <c r="O870" s="52"/>
      <c r="P870" s="52">
        <f>P893</f>
        <v>174.08</v>
      </c>
      <c r="Q870" s="52"/>
      <c r="R870" s="52">
        <f>R893</f>
        <v>183.33</v>
      </c>
      <c r="S870" s="52"/>
      <c r="T870" s="52">
        <f>T893</f>
        <v>190.08</v>
      </c>
      <c r="U870" s="52"/>
      <c r="V870" s="83">
        <f>V893</f>
        <v>194.75</v>
      </c>
      <c r="W870" s="83"/>
      <c r="X870" s="33">
        <f>X893</f>
        <v>194.75</v>
      </c>
      <c r="Y870" s="28">
        <f>X870/X868*100</f>
        <v>286.39705882352939</v>
      </c>
    </row>
    <row r="871" spans="1:25" ht="12" customHeight="1">
      <c r="A871" s="57">
        <v>155</v>
      </c>
      <c r="B871" s="69" t="s">
        <v>186</v>
      </c>
      <c r="C871" s="59" t="s">
        <v>282</v>
      </c>
      <c r="D871" s="60" t="s">
        <v>5</v>
      </c>
      <c r="E871" s="26" t="s">
        <v>4</v>
      </c>
      <c r="F871" s="65">
        <f>F898+F908</f>
        <v>0</v>
      </c>
      <c r="G871" s="66"/>
      <c r="H871" s="65">
        <f>H898+H908</f>
        <v>1</v>
      </c>
      <c r="I871" s="66"/>
      <c r="J871" s="65">
        <f>J898+J908</f>
        <v>53</v>
      </c>
      <c r="K871" s="66"/>
      <c r="L871" s="65">
        <f>L898+L908</f>
        <v>223</v>
      </c>
      <c r="M871" s="66"/>
      <c r="N871" s="65">
        <f>N898+N908</f>
        <v>373</v>
      </c>
      <c r="O871" s="66"/>
      <c r="P871" s="65">
        <f>P898+P908</f>
        <v>581</v>
      </c>
      <c r="Q871" s="66"/>
      <c r="R871" s="65">
        <f>R898+R908</f>
        <v>778</v>
      </c>
      <c r="S871" s="66"/>
      <c r="T871" s="65">
        <f>T898+T908</f>
        <v>939</v>
      </c>
      <c r="U871" s="66"/>
      <c r="V871" s="65">
        <f>V898+V908</f>
        <v>1254</v>
      </c>
      <c r="W871" s="66"/>
      <c r="X871" s="27">
        <f>X898+X908</f>
        <v>1254</v>
      </c>
      <c r="Y871" s="28">
        <f>X871/X872*100</f>
        <v>125.4</v>
      </c>
    </row>
    <row r="872" spans="1:25" ht="12" customHeight="1">
      <c r="A872" s="57"/>
      <c r="B872" s="69"/>
      <c r="C872" s="59"/>
      <c r="D872" s="60"/>
      <c r="E872" s="26" t="s">
        <v>3</v>
      </c>
      <c r="F872" s="53" t="s">
        <v>2</v>
      </c>
      <c r="G872" s="53"/>
      <c r="H872" s="53" t="s">
        <v>2</v>
      </c>
      <c r="I872" s="53"/>
      <c r="J872" s="53" t="s">
        <v>2</v>
      </c>
      <c r="K872" s="53"/>
      <c r="L872" s="53">
        <v>300</v>
      </c>
      <c r="M872" s="53"/>
      <c r="N872" s="52" t="s">
        <v>2</v>
      </c>
      <c r="O872" s="52"/>
      <c r="P872" s="52" t="s">
        <v>2</v>
      </c>
      <c r="Q872" s="52"/>
      <c r="R872" s="53">
        <v>700</v>
      </c>
      <c r="S872" s="53"/>
      <c r="T872" s="53" t="s">
        <v>2</v>
      </c>
      <c r="U872" s="53"/>
      <c r="V872" s="53">
        <v>1000</v>
      </c>
      <c r="W872" s="53"/>
      <c r="X872" s="29">
        <v>1000</v>
      </c>
      <c r="Y872" s="30" t="s">
        <v>2</v>
      </c>
    </row>
    <row r="873" spans="1:25" ht="12" customHeight="1">
      <c r="A873" s="57"/>
      <c r="B873" s="69"/>
      <c r="C873" s="59"/>
      <c r="D873" s="60"/>
      <c r="E873" s="26" t="s">
        <v>1</v>
      </c>
      <c r="F873" s="65">
        <v>0</v>
      </c>
      <c r="G873" s="67"/>
      <c r="H873" s="67"/>
      <c r="I873" s="67"/>
      <c r="J873" s="67"/>
      <c r="K873" s="67"/>
      <c r="L873" s="67"/>
      <c r="M873" s="67"/>
      <c r="N873" s="67"/>
      <c r="O873" s="67"/>
      <c r="P873" s="67"/>
      <c r="Q873" s="67"/>
      <c r="R873" s="67"/>
      <c r="S873" s="67"/>
      <c r="T873" s="67"/>
      <c r="U873" s="67"/>
      <c r="V873" s="67"/>
      <c r="W873" s="67"/>
      <c r="X873" s="67"/>
      <c r="Y873" s="68"/>
    </row>
    <row r="874" spans="1:25" ht="12" customHeight="1">
      <c r="A874" s="57"/>
      <c r="B874" s="69"/>
      <c r="C874" s="59"/>
      <c r="D874" s="60"/>
      <c r="E874" s="26" t="s">
        <v>0</v>
      </c>
      <c r="F874" s="52">
        <f>F901+F911</f>
        <v>1</v>
      </c>
      <c r="G874" s="52"/>
      <c r="H874" s="52">
        <f>H901+H911</f>
        <v>53</v>
      </c>
      <c r="I874" s="52"/>
      <c r="J874" s="52">
        <f>J901+J911</f>
        <v>223</v>
      </c>
      <c r="K874" s="52"/>
      <c r="L874" s="52">
        <f>L901+L911</f>
        <v>373</v>
      </c>
      <c r="M874" s="52"/>
      <c r="N874" s="52">
        <f>N901+N911</f>
        <v>581</v>
      </c>
      <c r="O874" s="52"/>
      <c r="P874" s="52">
        <f>P901+P911</f>
        <v>778</v>
      </c>
      <c r="Q874" s="52"/>
      <c r="R874" s="52">
        <f>R901+R911</f>
        <v>939</v>
      </c>
      <c r="S874" s="52"/>
      <c r="T874" s="52">
        <f>T901+T911</f>
        <v>1112</v>
      </c>
      <c r="U874" s="52"/>
      <c r="V874" s="52">
        <f>V901+V911</f>
        <v>1196</v>
      </c>
      <c r="W874" s="52"/>
      <c r="X874" s="29">
        <f>X901+X911</f>
        <v>1196</v>
      </c>
      <c r="Y874" s="28">
        <f>X874/X872*100</f>
        <v>119.6</v>
      </c>
    </row>
    <row r="875" spans="1:25" ht="12" customHeight="1">
      <c r="A875" s="57">
        <v>156</v>
      </c>
      <c r="B875" s="69" t="s">
        <v>187</v>
      </c>
      <c r="C875" s="59" t="s">
        <v>188</v>
      </c>
      <c r="D875" s="60" t="s">
        <v>5</v>
      </c>
      <c r="E875" s="26" t="s">
        <v>4</v>
      </c>
      <c r="F875" s="65">
        <f>F894</f>
        <v>0</v>
      </c>
      <c r="G875" s="66"/>
      <c r="H875" s="65">
        <f>H894</f>
        <v>0</v>
      </c>
      <c r="I875" s="66"/>
      <c r="J875" s="65">
        <f>J894</f>
        <v>9</v>
      </c>
      <c r="K875" s="66"/>
      <c r="L875" s="65">
        <f>L894</f>
        <v>9</v>
      </c>
      <c r="M875" s="66"/>
      <c r="N875" s="65">
        <f>N894</f>
        <v>47</v>
      </c>
      <c r="O875" s="66"/>
      <c r="P875" s="65">
        <f>P894</f>
        <v>103</v>
      </c>
      <c r="Q875" s="66"/>
      <c r="R875" s="65">
        <f>R894</f>
        <v>119</v>
      </c>
      <c r="S875" s="66"/>
      <c r="T875" s="65">
        <f>T894</f>
        <v>119</v>
      </c>
      <c r="U875" s="66"/>
      <c r="V875" s="65">
        <f>V894</f>
        <v>318</v>
      </c>
      <c r="W875" s="66"/>
      <c r="X875" s="27">
        <f>X894</f>
        <v>318</v>
      </c>
      <c r="Y875" s="28">
        <f>X875/X876*100</f>
        <v>212</v>
      </c>
    </row>
    <row r="876" spans="1:25" ht="12" customHeight="1">
      <c r="A876" s="57"/>
      <c r="B876" s="69"/>
      <c r="C876" s="59"/>
      <c r="D876" s="60"/>
      <c r="E876" s="26" t="s">
        <v>3</v>
      </c>
      <c r="F876" s="53" t="s">
        <v>2</v>
      </c>
      <c r="G876" s="53"/>
      <c r="H876" s="53" t="s">
        <v>2</v>
      </c>
      <c r="I876" s="53"/>
      <c r="J876" s="53" t="s">
        <v>2</v>
      </c>
      <c r="K876" s="53"/>
      <c r="L876" s="53">
        <v>80</v>
      </c>
      <c r="M876" s="53"/>
      <c r="N876" s="52" t="s">
        <v>2</v>
      </c>
      <c r="O876" s="52"/>
      <c r="P876" s="52" t="s">
        <v>2</v>
      </c>
      <c r="Q876" s="52"/>
      <c r="R876" s="53">
        <v>120</v>
      </c>
      <c r="S876" s="53"/>
      <c r="T876" s="53" t="s">
        <v>2</v>
      </c>
      <c r="U876" s="53"/>
      <c r="V876" s="53">
        <v>150</v>
      </c>
      <c r="W876" s="53"/>
      <c r="X876" s="29">
        <v>150</v>
      </c>
      <c r="Y876" s="30" t="s">
        <v>2</v>
      </c>
    </row>
    <row r="877" spans="1:25" ht="12" customHeight="1">
      <c r="A877" s="57"/>
      <c r="B877" s="69"/>
      <c r="C877" s="59"/>
      <c r="D877" s="60"/>
      <c r="E877" s="26" t="s">
        <v>1</v>
      </c>
      <c r="F877" s="65">
        <v>0</v>
      </c>
      <c r="G877" s="67"/>
      <c r="H877" s="67"/>
      <c r="I877" s="67"/>
      <c r="J877" s="67"/>
      <c r="K877" s="67"/>
      <c r="L877" s="67"/>
      <c r="M877" s="67"/>
      <c r="N877" s="67"/>
      <c r="O877" s="67"/>
      <c r="P877" s="67"/>
      <c r="Q877" s="67"/>
      <c r="R877" s="67"/>
      <c r="S877" s="67"/>
      <c r="T877" s="67"/>
      <c r="U877" s="67"/>
      <c r="V877" s="67"/>
      <c r="W877" s="67"/>
      <c r="X877" s="67"/>
      <c r="Y877" s="68"/>
    </row>
    <row r="878" spans="1:25" ht="12" customHeight="1">
      <c r="A878" s="57"/>
      <c r="B878" s="69"/>
      <c r="C878" s="59"/>
      <c r="D878" s="60"/>
      <c r="E878" s="26" t="s">
        <v>0</v>
      </c>
      <c r="F878" s="52">
        <f>F897</f>
        <v>0</v>
      </c>
      <c r="G878" s="52"/>
      <c r="H878" s="52">
        <f>H897</f>
        <v>9</v>
      </c>
      <c r="I878" s="52"/>
      <c r="J878" s="52">
        <f>J897</f>
        <v>9</v>
      </c>
      <c r="K878" s="52"/>
      <c r="L878" s="52">
        <f>L897</f>
        <v>47</v>
      </c>
      <c r="M878" s="52"/>
      <c r="N878" s="52">
        <f>N897</f>
        <v>103</v>
      </c>
      <c r="O878" s="52"/>
      <c r="P878" s="52">
        <f>P897</f>
        <v>119</v>
      </c>
      <c r="Q878" s="52"/>
      <c r="R878" s="52">
        <f>R897</f>
        <v>119</v>
      </c>
      <c r="S878" s="52"/>
      <c r="T878" s="52">
        <f>T897</f>
        <v>128</v>
      </c>
      <c r="U878" s="52"/>
      <c r="V878" s="52">
        <f>V897</f>
        <v>318</v>
      </c>
      <c r="W878" s="52"/>
      <c r="X878" s="29">
        <f>X897</f>
        <v>318</v>
      </c>
      <c r="Y878" s="28">
        <f>X878/X876*100</f>
        <v>212</v>
      </c>
    </row>
    <row r="879" spans="1:25" ht="12" customHeight="1">
      <c r="A879" s="57">
        <v>157</v>
      </c>
      <c r="B879" s="69" t="s">
        <v>189</v>
      </c>
      <c r="C879" s="59" t="s">
        <v>190</v>
      </c>
      <c r="D879" s="60" t="s">
        <v>5</v>
      </c>
      <c r="E879" s="26" t="s">
        <v>4</v>
      </c>
      <c r="F879" s="65">
        <f>F904</f>
        <v>0</v>
      </c>
      <c r="G879" s="66"/>
      <c r="H879" s="65">
        <f>H904</f>
        <v>0</v>
      </c>
      <c r="I879" s="66"/>
      <c r="J879" s="65">
        <f>J904</f>
        <v>7</v>
      </c>
      <c r="K879" s="66"/>
      <c r="L879" s="65">
        <f>L904</f>
        <v>10</v>
      </c>
      <c r="M879" s="66"/>
      <c r="N879" s="65">
        <f>N904</f>
        <v>88</v>
      </c>
      <c r="O879" s="66"/>
      <c r="P879" s="65">
        <f>P904</f>
        <v>117</v>
      </c>
      <c r="Q879" s="66"/>
      <c r="R879" s="65">
        <f>R904</f>
        <v>119</v>
      </c>
      <c r="S879" s="66"/>
      <c r="T879" s="65">
        <f>T904</f>
        <v>124</v>
      </c>
      <c r="U879" s="66"/>
      <c r="V879" s="65">
        <f>V904</f>
        <v>133</v>
      </c>
      <c r="W879" s="66"/>
      <c r="X879" s="27">
        <f>X904</f>
        <v>133</v>
      </c>
      <c r="Y879" s="28">
        <f>X879/X880*100</f>
        <v>190</v>
      </c>
    </row>
    <row r="880" spans="1:25" ht="12" customHeight="1">
      <c r="A880" s="57"/>
      <c r="B880" s="69"/>
      <c r="C880" s="59"/>
      <c r="D880" s="60"/>
      <c r="E880" s="26" t="s">
        <v>3</v>
      </c>
      <c r="F880" s="53" t="s">
        <v>2</v>
      </c>
      <c r="G880" s="53"/>
      <c r="H880" s="53" t="s">
        <v>2</v>
      </c>
      <c r="I880" s="53"/>
      <c r="J880" s="53" t="s">
        <v>2</v>
      </c>
      <c r="K880" s="53"/>
      <c r="L880" s="53">
        <v>30</v>
      </c>
      <c r="M880" s="53"/>
      <c r="N880" s="52" t="s">
        <v>2</v>
      </c>
      <c r="O880" s="52"/>
      <c r="P880" s="52" t="s">
        <v>2</v>
      </c>
      <c r="Q880" s="52"/>
      <c r="R880" s="53">
        <v>50</v>
      </c>
      <c r="S880" s="53"/>
      <c r="T880" s="53" t="s">
        <v>2</v>
      </c>
      <c r="U880" s="53"/>
      <c r="V880" s="53">
        <v>70</v>
      </c>
      <c r="W880" s="53"/>
      <c r="X880" s="29">
        <v>70</v>
      </c>
      <c r="Y880" s="30" t="s">
        <v>2</v>
      </c>
    </row>
    <row r="881" spans="1:25" ht="12" customHeight="1">
      <c r="A881" s="57"/>
      <c r="B881" s="69"/>
      <c r="C881" s="59"/>
      <c r="D881" s="60"/>
      <c r="E881" s="26" t="s">
        <v>1</v>
      </c>
      <c r="F881" s="65">
        <v>0</v>
      </c>
      <c r="G881" s="67"/>
      <c r="H881" s="67"/>
      <c r="I881" s="67"/>
      <c r="J881" s="67"/>
      <c r="K881" s="67"/>
      <c r="L881" s="67"/>
      <c r="M881" s="67"/>
      <c r="N881" s="67"/>
      <c r="O881" s="67"/>
      <c r="P881" s="67"/>
      <c r="Q881" s="67"/>
      <c r="R881" s="67"/>
      <c r="S881" s="67"/>
      <c r="T881" s="67"/>
      <c r="U881" s="67"/>
      <c r="V881" s="67"/>
      <c r="W881" s="67"/>
      <c r="X881" s="67"/>
      <c r="Y881" s="68"/>
    </row>
    <row r="882" spans="1:25" ht="12" customHeight="1">
      <c r="A882" s="57"/>
      <c r="B882" s="69"/>
      <c r="C882" s="59"/>
      <c r="D882" s="60"/>
      <c r="E882" s="26" t="s">
        <v>0</v>
      </c>
      <c r="F882" s="52">
        <f>F907</f>
        <v>0</v>
      </c>
      <c r="G882" s="52"/>
      <c r="H882" s="52">
        <f>H907</f>
        <v>7</v>
      </c>
      <c r="I882" s="52"/>
      <c r="J882" s="52">
        <f>J907</f>
        <v>10</v>
      </c>
      <c r="K882" s="52"/>
      <c r="L882" s="52">
        <f>L907</f>
        <v>88</v>
      </c>
      <c r="M882" s="52"/>
      <c r="N882" s="52">
        <f>N907</f>
        <v>117</v>
      </c>
      <c r="O882" s="52"/>
      <c r="P882" s="52">
        <f>P907</f>
        <v>119</v>
      </c>
      <c r="Q882" s="52"/>
      <c r="R882" s="52">
        <f>R907</f>
        <v>124</v>
      </c>
      <c r="S882" s="52"/>
      <c r="T882" s="52">
        <f>T907</f>
        <v>129</v>
      </c>
      <c r="U882" s="52"/>
      <c r="V882" s="52">
        <f>V907</f>
        <v>133</v>
      </c>
      <c r="W882" s="52"/>
      <c r="X882" s="29">
        <f>X907</f>
        <v>133</v>
      </c>
      <c r="Y882" s="28">
        <f>X882/X880*100</f>
        <v>190</v>
      </c>
    </row>
    <row r="883" spans="1:25" ht="12" customHeight="1">
      <c r="A883" s="80" t="s">
        <v>7</v>
      </c>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2"/>
    </row>
    <row r="884" spans="1:25" ht="12" customHeight="1">
      <c r="A884" s="57">
        <v>158</v>
      </c>
      <c r="B884" s="58" t="s">
        <v>2</v>
      </c>
      <c r="C884" s="59" t="s">
        <v>191</v>
      </c>
      <c r="D884" s="60" t="s">
        <v>93</v>
      </c>
      <c r="E884" s="26" t="s">
        <v>4</v>
      </c>
      <c r="F884" s="65">
        <f>F913</f>
        <v>0</v>
      </c>
      <c r="G884" s="66"/>
      <c r="H884" s="65">
        <f>H913</f>
        <v>0</v>
      </c>
      <c r="I884" s="66"/>
      <c r="J884" s="65">
        <f>J913</f>
        <v>1171</v>
      </c>
      <c r="K884" s="66"/>
      <c r="L884" s="65">
        <f>L913</f>
        <v>3705</v>
      </c>
      <c r="M884" s="66"/>
      <c r="N884" s="65">
        <f>N913</f>
        <v>4809</v>
      </c>
      <c r="O884" s="66"/>
      <c r="P884" s="65">
        <f>P913</f>
        <v>5576</v>
      </c>
      <c r="Q884" s="66"/>
      <c r="R884" s="65">
        <f>R913</f>
        <v>5683</v>
      </c>
      <c r="S884" s="66"/>
      <c r="T884" s="65">
        <f>T913</f>
        <v>5683</v>
      </c>
      <c r="U884" s="66"/>
      <c r="V884" s="65">
        <f>V913</f>
        <v>5683</v>
      </c>
      <c r="W884" s="66"/>
      <c r="X884" s="27">
        <f>X913</f>
        <v>5683</v>
      </c>
      <c r="Y884" s="28">
        <f>X884/X885*100</f>
        <v>189.43333333333334</v>
      </c>
    </row>
    <row r="885" spans="1:25" ht="12" customHeight="1">
      <c r="A885" s="57"/>
      <c r="B885" s="58"/>
      <c r="C885" s="59"/>
      <c r="D885" s="60"/>
      <c r="E885" s="26" t="s">
        <v>3</v>
      </c>
      <c r="F885" s="53" t="s">
        <v>2</v>
      </c>
      <c r="G885" s="53"/>
      <c r="H885" s="53" t="s">
        <v>2</v>
      </c>
      <c r="I885" s="53"/>
      <c r="J885" s="53" t="s">
        <v>2</v>
      </c>
      <c r="K885" s="53"/>
      <c r="L885" s="53">
        <v>1000</v>
      </c>
      <c r="M885" s="53"/>
      <c r="N885" s="52" t="s">
        <v>2</v>
      </c>
      <c r="O885" s="52"/>
      <c r="P885" s="52" t="s">
        <v>2</v>
      </c>
      <c r="Q885" s="52"/>
      <c r="R885" s="53">
        <v>2200</v>
      </c>
      <c r="S885" s="53"/>
      <c r="T885" s="53" t="s">
        <v>2</v>
      </c>
      <c r="U885" s="53"/>
      <c r="V885" s="53">
        <v>3000</v>
      </c>
      <c r="W885" s="53"/>
      <c r="X885" s="29">
        <v>3000</v>
      </c>
      <c r="Y885" s="30" t="s">
        <v>2</v>
      </c>
    </row>
    <row r="886" spans="1:25" ht="12" customHeight="1">
      <c r="A886" s="57"/>
      <c r="B886" s="58"/>
      <c r="C886" s="59"/>
      <c r="D886" s="60"/>
      <c r="E886" s="26" t="s">
        <v>1</v>
      </c>
      <c r="F886" s="65">
        <v>0</v>
      </c>
      <c r="G886" s="67"/>
      <c r="H886" s="67"/>
      <c r="I886" s="67"/>
      <c r="J886" s="67"/>
      <c r="K886" s="67"/>
      <c r="L886" s="67"/>
      <c r="M886" s="67"/>
      <c r="N886" s="67"/>
      <c r="O886" s="67"/>
      <c r="P886" s="67"/>
      <c r="Q886" s="67"/>
      <c r="R886" s="67"/>
      <c r="S886" s="67"/>
      <c r="T886" s="67"/>
      <c r="U886" s="67"/>
      <c r="V886" s="67"/>
      <c r="W886" s="67"/>
      <c r="X886" s="67"/>
      <c r="Y886" s="68"/>
    </row>
    <row r="887" spans="1:25" ht="12" customHeight="1">
      <c r="A887" s="57"/>
      <c r="B887" s="58"/>
      <c r="C887" s="59"/>
      <c r="D887" s="60"/>
      <c r="E887" s="26" t="s">
        <v>0</v>
      </c>
      <c r="F887" s="52">
        <f>F916</f>
        <v>0</v>
      </c>
      <c r="G887" s="52"/>
      <c r="H887" s="52">
        <f>H916</f>
        <v>1171</v>
      </c>
      <c r="I887" s="52"/>
      <c r="J887" s="52">
        <f>J916</f>
        <v>3705</v>
      </c>
      <c r="K887" s="52"/>
      <c r="L887" s="52">
        <f>L916</f>
        <v>4809</v>
      </c>
      <c r="M887" s="52"/>
      <c r="N887" s="52">
        <f>N916</f>
        <v>5576</v>
      </c>
      <c r="O887" s="52"/>
      <c r="P887" s="52">
        <f>P916</f>
        <v>5626</v>
      </c>
      <c r="Q887" s="52"/>
      <c r="R887" s="52">
        <f>R916</f>
        <v>5626</v>
      </c>
      <c r="S887" s="52"/>
      <c r="T887" s="52">
        <f>T916</f>
        <v>5626</v>
      </c>
      <c r="U887" s="52"/>
      <c r="V887" s="52">
        <f>V916</f>
        <v>5626</v>
      </c>
      <c r="W887" s="52"/>
      <c r="X887" s="29">
        <f>X916</f>
        <v>5626</v>
      </c>
      <c r="Y887" s="28">
        <f>X887/X885*100</f>
        <v>187.53333333333333</v>
      </c>
    </row>
    <row r="888" spans="1:25" ht="12" customHeight="1">
      <c r="A888" s="70" t="s">
        <v>192</v>
      </c>
      <c r="B888" s="71"/>
      <c r="C888" s="71"/>
      <c r="D888" s="71"/>
      <c r="E888" s="71"/>
      <c r="F888" s="71"/>
      <c r="G888" s="71"/>
      <c r="H888" s="71"/>
      <c r="I888" s="71"/>
      <c r="J888" s="71"/>
      <c r="K888" s="71"/>
      <c r="L888" s="71"/>
      <c r="M888" s="71"/>
      <c r="N888" s="71"/>
      <c r="O888" s="71"/>
      <c r="P888" s="71"/>
      <c r="Q888" s="71"/>
      <c r="R888" s="71"/>
      <c r="S888" s="71"/>
      <c r="T888" s="71"/>
      <c r="U888" s="71"/>
      <c r="V888" s="71"/>
      <c r="W888" s="71"/>
      <c r="X888" s="71"/>
      <c r="Y888" s="72"/>
    </row>
    <row r="889" spans="1:25" ht="12" customHeight="1">
      <c r="A889" s="73" t="s">
        <v>11</v>
      </c>
      <c r="B889" s="74"/>
      <c r="C889" s="74"/>
      <c r="D889" s="74"/>
      <c r="E889" s="74"/>
      <c r="F889" s="74"/>
      <c r="G889" s="74"/>
      <c r="H889" s="74"/>
      <c r="I889" s="74"/>
      <c r="J889" s="74"/>
      <c r="K889" s="74"/>
      <c r="L889" s="74"/>
      <c r="M889" s="74"/>
      <c r="N889" s="74"/>
      <c r="O889" s="74"/>
      <c r="P889" s="74"/>
      <c r="Q889" s="74"/>
      <c r="R889" s="74"/>
      <c r="S889" s="74"/>
      <c r="T889" s="74"/>
      <c r="U889" s="74"/>
      <c r="V889" s="74"/>
      <c r="W889" s="74"/>
      <c r="X889" s="74"/>
      <c r="Y889" s="75"/>
    </row>
    <row r="890" spans="1:25" ht="12" customHeight="1">
      <c r="A890" s="57">
        <v>159</v>
      </c>
      <c r="B890" s="77" t="s">
        <v>193</v>
      </c>
      <c r="C890" s="59" t="s">
        <v>281</v>
      </c>
      <c r="D890" s="60" t="s">
        <v>5</v>
      </c>
      <c r="E890" s="26" t="s">
        <v>4</v>
      </c>
      <c r="F890" s="65">
        <v>0</v>
      </c>
      <c r="G890" s="66"/>
      <c r="H890" s="61">
        <v>27.75</v>
      </c>
      <c r="I890" s="62"/>
      <c r="J890" s="61">
        <v>56.08</v>
      </c>
      <c r="K890" s="62"/>
      <c r="L890" s="63">
        <v>72.25</v>
      </c>
      <c r="M890" s="64"/>
      <c r="N890" s="78">
        <v>134.25</v>
      </c>
      <c r="O890" s="79"/>
      <c r="P890" s="78">
        <v>166</v>
      </c>
      <c r="Q890" s="79"/>
      <c r="R890" s="78">
        <v>174.08</v>
      </c>
      <c r="S890" s="79"/>
      <c r="T890" s="78">
        <v>183.33</v>
      </c>
      <c r="U890" s="79"/>
      <c r="V890" s="78">
        <v>193.58</v>
      </c>
      <c r="W890" s="79"/>
      <c r="X890" s="33">
        <f>V890</f>
        <v>193.58</v>
      </c>
      <c r="Y890" s="28">
        <f>X890/X891*100</f>
        <v>284.6764705882353</v>
      </c>
    </row>
    <row r="891" spans="1:25" ht="12" customHeight="1">
      <c r="A891" s="57"/>
      <c r="B891" s="69"/>
      <c r="C891" s="59"/>
      <c r="D891" s="60"/>
      <c r="E891" s="26" t="s">
        <v>3</v>
      </c>
      <c r="F891" s="53" t="s">
        <v>2</v>
      </c>
      <c r="G891" s="53"/>
      <c r="H891" s="53" t="s">
        <v>2</v>
      </c>
      <c r="I891" s="53"/>
      <c r="J891" s="53" t="s">
        <v>2</v>
      </c>
      <c r="K891" s="53"/>
      <c r="L891" s="53">
        <v>68</v>
      </c>
      <c r="M891" s="53"/>
      <c r="N891" s="52" t="s">
        <v>2</v>
      </c>
      <c r="O891" s="52"/>
      <c r="P891" s="52" t="s">
        <v>2</v>
      </c>
      <c r="Q891" s="52"/>
      <c r="R891" s="53">
        <v>68</v>
      </c>
      <c r="S891" s="53"/>
      <c r="T891" s="53" t="s">
        <v>2</v>
      </c>
      <c r="U891" s="53"/>
      <c r="V891" s="53">
        <v>68</v>
      </c>
      <c r="W891" s="53"/>
      <c r="X891" s="29">
        <v>68</v>
      </c>
      <c r="Y891" s="30" t="s">
        <v>2</v>
      </c>
    </row>
    <row r="892" spans="1:25" ht="12" customHeight="1">
      <c r="A892" s="57"/>
      <c r="B892" s="69"/>
      <c r="C892" s="59"/>
      <c r="D892" s="60"/>
      <c r="E892" s="26" t="s">
        <v>1</v>
      </c>
      <c r="F892" s="65">
        <v>0</v>
      </c>
      <c r="G892" s="67"/>
      <c r="H892" s="67"/>
      <c r="I892" s="67"/>
      <c r="J892" s="67"/>
      <c r="K892" s="67"/>
      <c r="L892" s="67"/>
      <c r="M892" s="67"/>
      <c r="N892" s="67"/>
      <c r="O892" s="67"/>
      <c r="P892" s="67"/>
      <c r="Q892" s="67"/>
      <c r="R892" s="67"/>
      <c r="S892" s="67"/>
      <c r="T892" s="67"/>
      <c r="U892" s="67"/>
      <c r="V892" s="67"/>
      <c r="W892" s="67"/>
      <c r="X892" s="67"/>
      <c r="Y892" s="68"/>
    </row>
    <row r="893" spans="1:25" ht="12" customHeight="1">
      <c r="A893" s="57"/>
      <c r="B893" s="69"/>
      <c r="C893" s="59"/>
      <c r="D893" s="60"/>
      <c r="E893" s="26" t="s">
        <v>0</v>
      </c>
      <c r="F893" s="52">
        <v>27.17</v>
      </c>
      <c r="G893" s="52"/>
      <c r="H893" s="52">
        <v>56</v>
      </c>
      <c r="I893" s="52"/>
      <c r="J893" s="52">
        <v>72.25</v>
      </c>
      <c r="K893" s="52"/>
      <c r="L893" s="53">
        <v>134.25</v>
      </c>
      <c r="M893" s="53"/>
      <c r="N893" s="53">
        <v>168.17</v>
      </c>
      <c r="O893" s="53"/>
      <c r="P893" s="53">
        <v>174.08</v>
      </c>
      <c r="Q893" s="53"/>
      <c r="R893" s="53">
        <v>183.33</v>
      </c>
      <c r="S893" s="53"/>
      <c r="T893" s="53">
        <v>190.08</v>
      </c>
      <c r="U893" s="53"/>
      <c r="V893" s="76">
        <v>194.75</v>
      </c>
      <c r="W893" s="76"/>
      <c r="X893" s="33">
        <f>V893</f>
        <v>194.75</v>
      </c>
      <c r="Y893" s="28">
        <f>X893/X891*100</f>
        <v>286.39705882352939</v>
      </c>
    </row>
    <row r="894" spans="1:25" ht="12" customHeight="1">
      <c r="A894" s="57">
        <v>160</v>
      </c>
      <c r="B894" s="69" t="s">
        <v>187</v>
      </c>
      <c r="C894" s="59" t="s">
        <v>194</v>
      </c>
      <c r="D894" s="60" t="s">
        <v>5</v>
      </c>
      <c r="E894" s="26" t="s">
        <v>4</v>
      </c>
      <c r="F894" s="65">
        <v>0</v>
      </c>
      <c r="G894" s="66"/>
      <c r="H894" s="65">
        <v>0</v>
      </c>
      <c r="I894" s="66"/>
      <c r="J894" s="65">
        <v>9</v>
      </c>
      <c r="K894" s="66"/>
      <c r="L894" s="65">
        <v>9</v>
      </c>
      <c r="M894" s="66"/>
      <c r="N894" s="65">
        <v>47</v>
      </c>
      <c r="O894" s="66"/>
      <c r="P894" s="65">
        <v>103</v>
      </c>
      <c r="Q894" s="66"/>
      <c r="R894" s="65">
        <v>119</v>
      </c>
      <c r="S894" s="66"/>
      <c r="T894" s="65">
        <v>119</v>
      </c>
      <c r="U894" s="66"/>
      <c r="V894" s="65">
        <v>318</v>
      </c>
      <c r="W894" s="66"/>
      <c r="X894" s="29">
        <f>V894</f>
        <v>318</v>
      </c>
      <c r="Y894" s="28">
        <f>X894/X895*100</f>
        <v>212</v>
      </c>
    </row>
    <row r="895" spans="1:25" ht="12" customHeight="1">
      <c r="A895" s="57"/>
      <c r="B895" s="69"/>
      <c r="C895" s="59"/>
      <c r="D895" s="60"/>
      <c r="E895" s="26" t="s">
        <v>3</v>
      </c>
      <c r="F895" s="53" t="s">
        <v>2</v>
      </c>
      <c r="G895" s="53"/>
      <c r="H895" s="53" t="s">
        <v>2</v>
      </c>
      <c r="I895" s="53"/>
      <c r="J895" s="53" t="s">
        <v>2</v>
      </c>
      <c r="K895" s="53"/>
      <c r="L895" s="53">
        <v>80</v>
      </c>
      <c r="M895" s="53"/>
      <c r="N895" s="52" t="s">
        <v>2</v>
      </c>
      <c r="O895" s="52"/>
      <c r="P895" s="52" t="s">
        <v>2</v>
      </c>
      <c r="Q895" s="52"/>
      <c r="R895" s="53">
        <v>120</v>
      </c>
      <c r="S895" s="53"/>
      <c r="T895" s="53" t="s">
        <v>2</v>
      </c>
      <c r="U895" s="53"/>
      <c r="V895" s="53">
        <v>150</v>
      </c>
      <c r="W895" s="53"/>
      <c r="X895" s="29">
        <v>150</v>
      </c>
      <c r="Y895" s="30" t="s">
        <v>2</v>
      </c>
    </row>
    <row r="896" spans="1:25" ht="12" customHeight="1">
      <c r="A896" s="57"/>
      <c r="B896" s="69"/>
      <c r="C896" s="59"/>
      <c r="D896" s="60"/>
      <c r="E896" s="26" t="s">
        <v>1</v>
      </c>
      <c r="F896" s="65">
        <v>0</v>
      </c>
      <c r="G896" s="67"/>
      <c r="H896" s="67"/>
      <c r="I896" s="67"/>
      <c r="J896" s="67"/>
      <c r="K896" s="67"/>
      <c r="L896" s="67"/>
      <c r="M896" s="67"/>
      <c r="N896" s="67"/>
      <c r="O896" s="67"/>
      <c r="P896" s="67"/>
      <c r="Q896" s="67"/>
      <c r="R896" s="67"/>
      <c r="S896" s="67"/>
      <c r="T896" s="67"/>
      <c r="U896" s="67"/>
      <c r="V896" s="67"/>
      <c r="W896" s="67"/>
      <c r="X896" s="67"/>
      <c r="Y896" s="68"/>
    </row>
    <row r="897" spans="1:25" ht="12" customHeight="1">
      <c r="A897" s="57"/>
      <c r="B897" s="69"/>
      <c r="C897" s="59"/>
      <c r="D897" s="60"/>
      <c r="E897" s="26" t="s">
        <v>0</v>
      </c>
      <c r="F897" s="52">
        <v>0</v>
      </c>
      <c r="G897" s="52"/>
      <c r="H897" s="52">
        <v>9</v>
      </c>
      <c r="I897" s="52"/>
      <c r="J897" s="52">
        <v>9</v>
      </c>
      <c r="K897" s="52"/>
      <c r="L897" s="53">
        <v>47</v>
      </c>
      <c r="M897" s="53"/>
      <c r="N897" s="53">
        <v>103</v>
      </c>
      <c r="O897" s="53"/>
      <c r="P897" s="53">
        <v>119</v>
      </c>
      <c r="Q897" s="53"/>
      <c r="R897" s="53">
        <v>119</v>
      </c>
      <c r="S897" s="53"/>
      <c r="T897" s="53">
        <v>128</v>
      </c>
      <c r="U897" s="53"/>
      <c r="V897" s="53">
        <v>318</v>
      </c>
      <c r="W897" s="53"/>
      <c r="X897" s="29">
        <f>V897</f>
        <v>318</v>
      </c>
      <c r="Y897" s="28">
        <f>X897/X895*100</f>
        <v>212</v>
      </c>
    </row>
    <row r="898" spans="1:25" ht="12" customHeight="1">
      <c r="A898" s="57">
        <v>161</v>
      </c>
      <c r="B898" s="69" t="s">
        <v>195</v>
      </c>
      <c r="C898" s="59" t="s">
        <v>283</v>
      </c>
      <c r="D898" s="60" t="s">
        <v>5</v>
      </c>
      <c r="E898" s="26" t="s">
        <v>4</v>
      </c>
      <c r="F898" s="61">
        <v>0</v>
      </c>
      <c r="G898" s="62"/>
      <c r="H898" s="61">
        <v>1</v>
      </c>
      <c r="I898" s="62"/>
      <c r="J898" s="61">
        <v>24</v>
      </c>
      <c r="K898" s="62"/>
      <c r="L898" s="61">
        <v>76</v>
      </c>
      <c r="M898" s="62"/>
      <c r="N898" s="61">
        <v>151</v>
      </c>
      <c r="O898" s="62"/>
      <c r="P898" s="65">
        <v>293</v>
      </c>
      <c r="Q898" s="66"/>
      <c r="R898" s="65">
        <v>460</v>
      </c>
      <c r="S898" s="66"/>
      <c r="T898" s="65">
        <v>596</v>
      </c>
      <c r="U898" s="66"/>
      <c r="V898" s="65">
        <v>897</v>
      </c>
      <c r="W898" s="66"/>
      <c r="X898" s="29">
        <f>V898</f>
        <v>897</v>
      </c>
      <c r="Y898" s="28">
        <f>X898/X899*100</f>
        <v>112.12500000000001</v>
      </c>
    </row>
    <row r="899" spans="1:25" ht="12" customHeight="1">
      <c r="A899" s="57"/>
      <c r="B899" s="69"/>
      <c r="C899" s="59"/>
      <c r="D899" s="60"/>
      <c r="E899" s="26" t="s">
        <v>3</v>
      </c>
      <c r="F899" s="53" t="s">
        <v>2</v>
      </c>
      <c r="G899" s="53"/>
      <c r="H899" s="53" t="s">
        <v>2</v>
      </c>
      <c r="I899" s="53"/>
      <c r="J899" s="53" t="s">
        <v>2</v>
      </c>
      <c r="K899" s="53"/>
      <c r="L899" s="53">
        <v>240</v>
      </c>
      <c r="M899" s="53"/>
      <c r="N899" s="52" t="s">
        <v>2</v>
      </c>
      <c r="O899" s="52"/>
      <c r="P899" s="52" t="s">
        <v>2</v>
      </c>
      <c r="Q899" s="52"/>
      <c r="R899" s="53">
        <v>560</v>
      </c>
      <c r="S899" s="53"/>
      <c r="T899" s="53" t="s">
        <v>2</v>
      </c>
      <c r="U899" s="53"/>
      <c r="V899" s="53">
        <v>800</v>
      </c>
      <c r="W899" s="53"/>
      <c r="X899" s="29">
        <v>800</v>
      </c>
      <c r="Y899" s="30" t="s">
        <v>2</v>
      </c>
    </row>
    <row r="900" spans="1:25" ht="12" customHeight="1">
      <c r="A900" s="57"/>
      <c r="B900" s="69"/>
      <c r="C900" s="59"/>
      <c r="D900" s="60"/>
      <c r="E900" s="26" t="s">
        <v>1</v>
      </c>
      <c r="F900" s="65">
        <v>0</v>
      </c>
      <c r="G900" s="67"/>
      <c r="H900" s="67"/>
      <c r="I900" s="67"/>
      <c r="J900" s="67"/>
      <c r="K900" s="67"/>
      <c r="L900" s="67"/>
      <c r="M900" s="67"/>
      <c r="N900" s="67"/>
      <c r="O900" s="67"/>
      <c r="P900" s="67"/>
      <c r="Q900" s="67"/>
      <c r="R900" s="67"/>
      <c r="S900" s="67"/>
      <c r="T900" s="67"/>
      <c r="U900" s="67"/>
      <c r="V900" s="67"/>
      <c r="W900" s="67"/>
      <c r="X900" s="67"/>
      <c r="Y900" s="68"/>
    </row>
    <row r="901" spans="1:25" ht="12" customHeight="1">
      <c r="A901" s="57"/>
      <c r="B901" s="69"/>
      <c r="C901" s="59"/>
      <c r="D901" s="60"/>
      <c r="E901" s="26" t="s">
        <v>0</v>
      </c>
      <c r="F901" s="52">
        <v>1</v>
      </c>
      <c r="G901" s="52"/>
      <c r="H901" s="52">
        <v>24</v>
      </c>
      <c r="I901" s="52"/>
      <c r="J901" s="52">
        <v>76</v>
      </c>
      <c r="K901" s="52"/>
      <c r="L901" s="53">
        <v>151</v>
      </c>
      <c r="M901" s="53"/>
      <c r="N901" s="53">
        <v>293</v>
      </c>
      <c r="O901" s="53"/>
      <c r="P901" s="53">
        <v>460</v>
      </c>
      <c r="Q901" s="53"/>
      <c r="R901" s="53">
        <v>596</v>
      </c>
      <c r="S901" s="53"/>
      <c r="T901" s="53">
        <v>757</v>
      </c>
      <c r="U901" s="53"/>
      <c r="V901" s="53">
        <v>839</v>
      </c>
      <c r="W901" s="53"/>
      <c r="X901" s="29">
        <f>V901</f>
        <v>839</v>
      </c>
      <c r="Y901" s="28">
        <f>X901/X899*100</f>
        <v>104.875</v>
      </c>
    </row>
    <row r="902" spans="1:25" ht="12" customHeight="1">
      <c r="A902" s="70" t="s">
        <v>196</v>
      </c>
      <c r="B902" s="71"/>
      <c r="C902" s="71"/>
      <c r="D902" s="71"/>
      <c r="E902" s="71"/>
      <c r="F902" s="71"/>
      <c r="G902" s="71"/>
      <c r="H902" s="71"/>
      <c r="I902" s="71"/>
      <c r="J902" s="71"/>
      <c r="K902" s="71"/>
      <c r="L902" s="71"/>
      <c r="M902" s="71"/>
      <c r="N902" s="71"/>
      <c r="O902" s="71"/>
      <c r="P902" s="71"/>
      <c r="Q902" s="71"/>
      <c r="R902" s="71"/>
      <c r="S902" s="71"/>
      <c r="T902" s="71"/>
      <c r="U902" s="71"/>
      <c r="V902" s="71"/>
      <c r="W902" s="71"/>
      <c r="X902" s="71"/>
      <c r="Y902" s="72"/>
    </row>
    <row r="903" spans="1:25" ht="12" customHeight="1">
      <c r="A903" s="73" t="s">
        <v>11</v>
      </c>
      <c r="B903" s="74"/>
      <c r="C903" s="74"/>
      <c r="D903" s="74"/>
      <c r="E903" s="74"/>
      <c r="F903" s="74"/>
      <c r="G903" s="74"/>
      <c r="H903" s="74"/>
      <c r="I903" s="74"/>
      <c r="J903" s="74"/>
      <c r="K903" s="74"/>
      <c r="L903" s="74"/>
      <c r="M903" s="74"/>
      <c r="N903" s="74"/>
      <c r="O903" s="74"/>
      <c r="P903" s="74"/>
      <c r="Q903" s="74"/>
      <c r="R903" s="74"/>
      <c r="S903" s="74"/>
      <c r="T903" s="74"/>
      <c r="U903" s="74"/>
      <c r="V903" s="74"/>
      <c r="W903" s="74"/>
      <c r="X903" s="74"/>
      <c r="Y903" s="75"/>
    </row>
    <row r="904" spans="1:25" ht="12" customHeight="1">
      <c r="A904" s="57">
        <v>162</v>
      </c>
      <c r="B904" s="69" t="s">
        <v>189</v>
      </c>
      <c r="C904" s="59" t="s">
        <v>197</v>
      </c>
      <c r="D904" s="60" t="s">
        <v>5</v>
      </c>
      <c r="E904" s="26" t="s">
        <v>4</v>
      </c>
      <c r="F904" s="61">
        <v>0</v>
      </c>
      <c r="G904" s="62"/>
      <c r="H904" s="61">
        <v>0</v>
      </c>
      <c r="I904" s="62"/>
      <c r="J904" s="61">
        <v>7</v>
      </c>
      <c r="K904" s="62"/>
      <c r="L904" s="61">
        <v>10</v>
      </c>
      <c r="M904" s="62"/>
      <c r="N904" s="61">
        <v>88</v>
      </c>
      <c r="O904" s="62"/>
      <c r="P904" s="65">
        <v>117</v>
      </c>
      <c r="Q904" s="66"/>
      <c r="R904" s="65">
        <v>119</v>
      </c>
      <c r="S904" s="66"/>
      <c r="T904" s="65">
        <v>124</v>
      </c>
      <c r="U904" s="66"/>
      <c r="V904" s="65">
        <v>133</v>
      </c>
      <c r="W904" s="66"/>
      <c r="X904" s="29">
        <f>V904</f>
        <v>133</v>
      </c>
      <c r="Y904" s="28">
        <f>X904/X905*100</f>
        <v>190</v>
      </c>
    </row>
    <row r="905" spans="1:25" ht="12" customHeight="1">
      <c r="A905" s="57"/>
      <c r="B905" s="69"/>
      <c r="C905" s="59"/>
      <c r="D905" s="60"/>
      <c r="E905" s="26" t="s">
        <v>3</v>
      </c>
      <c r="F905" s="53" t="s">
        <v>2</v>
      </c>
      <c r="G905" s="53"/>
      <c r="H905" s="53" t="s">
        <v>2</v>
      </c>
      <c r="I905" s="53"/>
      <c r="J905" s="53" t="s">
        <v>2</v>
      </c>
      <c r="K905" s="53"/>
      <c r="L905" s="53">
        <v>30</v>
      </c>
      <c r="M905" s="53"/>
      <c r="N905" s="52" t="s">
        <v>2</v>
      </c>
      <c r="O905" s="52"/>
      <c r="P905" s="52" t="s">
        <v>2</v>
      </c>
      <c r="Q905" s="52"/>
      <c r="R905" s="53">
        <v>50</v>
      </c>
      <c r="S905" s="53"/>
      <c r="T905" s="53" t="s">
        <v>2</v>
      </c>
      <c r="U905" s="53"/>
      <c r="V905" s="53">
        <v>70</v>
      </c>
      <c r="W905" s="53"/>
      <c r="X905" s="29">
        <v>70</v>
      </c>
      <c r="Y905" s="30" t="s">
        <v>2</v>
      </c>
    </row>
    <row r="906" spans="1:25" ht="12" customHeight="1">
      <c r="A906" s="57"/>
      <c r="B906" s="69"/>
      <c r="C906" s="59"/>
      <c r="D906" s="60"/>
      <c r="E906" s="26" t="s">
        <v>1</v>
      </c>
      <c r="F906" s="65">
        <v>0</v>
      </c>
      <c r="G906" s="67"/>
      <c r="H906" s="67"/>
      <c r="I906" s="67"/>
      <c r="J906" s="67"/>
      <c r="K906" s="67"/>
      <c r="L906" s="67"/>
      <c r="M906" s="67"/>
      <c r="N906" s="67"/>
      <c r="O906" s="67"/>
      <c r="P906" s="67"/>
      <c r="Q906" s="67"/>
      <c r="R906" s="67"/>
      <c r="S906" s="67"/>
      <c r="T906" s="67"/>
      <c r="U906" s="67"/>
      <c r="V906" s="67"/>
      <c r="W906" s="67"/>
      <c r="X906" s="67"/>
      <c r="Y906" s="68"/>
    </row>
    <row r="907" spans="1:25" ht="12" customHeight="1">
      <c r="A907" s="57"/>
      <c r="B907" s="69"/>
      <c r="C907" s="59"/>
      <c r="D907" s="60"/>
      <c r="E907" s="26" t="s">
        <v>0</v>
      </c>
      <c r="F907" s="52">
        <v>0</v>
      </c>
      <c r="G907" s="52"/>
      <c r="H907" s="52">
        <v>7</v>
      </c>
      <c r="I907" s="52"/>
      <c r="J907" s="52">
        <v>10</v>
      </c>
      <c r="K907" s="52"/>
      <c r="L907" s="53">
        <v>88</v>
      </c>
      <c r="M907" s="53"/>
      <c r="N907" s="53">
        <v>117</v>
      </c>
      <c r="O907" s="53"/>
      <c r="P907" s="53">
        <v>119</v>
      </c>
      <c r="Q907" s="53"/>
      <c r="R907" s="53">
        <v>124</v>
      </c>
      <c r="S907" s="53"/>
      <c r="T907" s="53">
        <v>129</v>
      </c>
      <c r="U907" s="53"/>
      <c r="V907" s="53">
        <v>133</v>
      </c>
      <c r="W907" s="53"/>
      <c r="X907" s="29">
        <f>V907</f>
        <v>133</v>
      </c>
      <c r="Y907" s="28">
        <f>X907/X905*100</f>
        <v>190</v>
      </c>
    </row>
    <row r="908" spans="1:25" ht="12" customHeight="1">
      <c r="A908" s="57">
        <v>163</v>
      </c>
      <c r="B908" s="69" t="s">
        <v>186</v>
      </c>
      <c r="C908" s="59" t="s">
        <v>198</v>
      </c>
      <c r="D908" s="60" t="s">
        <v>5</v>
      </c>
      <c r="E908" s="26" t="s">
        <v>4</v>
      </c>
      <c r="F908" s="61">
        <v>0</v>
      </c>
      <c r="G908" s="62"/>
      <c r="H908" s="61">
        <v>0</v>
      </c>
      <c r="I908" s="62"/>
      <c r="J908" s="61">
        <v>29</v>
      </c>
      <c r="K908" s="62"/>
      <c r="L908" s="61">
        <v>147</v>
      </c>
      <c r="M908" s="62"/>
      <c r="N908" s="61">
        <v>222</v>
      </c>
      <c r="O908" s="62"/>
      <c r="P908" s="65">
        <v>288</v>
      </c>
      <c r="Q908" s="66"/>
      <c r="R908" s="65">
        <v>318</v>
      </c>
      <c r="S908" s="66"/>
      <c r="T908" s="65">
        <v>343</v>
      </c>
      <c r="U908" s="66"/>
      <c r="V908" s="65">
        <v>357</v>
      </c>
      <c r="W908" s="66"/>
      <c r="X908" s="29">
        <f>V908</f>
        <v>357</v>
      </c>
      <c r="Y908" s="28">
        <f>X908/X909*100</f>
        <v>178.5</v>
      </c>
    </row>
    <row r="909" spans="1:25" ht="12" customHeight="1">
      <c r="A909" s="57"/>
      <c r="B909" s="69"/>
      <c r="C909" s="59"/>
      <c r="D909" s="60"/>
      <c r="E909" s="26" t="s">
        <v>3</v>
      </c>
      <c r="F909" s="53" t="s">
        <v>2</v>
      </c>
      <c r="G909" s="53"/>
      <c r="H909" s="53" t="s">
        <v>2</v>
      </c>
      <c r="I909" s="53"/>
      <c r="J909" s="53" t="s">
        <v>2</v>
      </c>
      <c r="K909" s="53"/>
      <c r="L909" s="53">
        <v>60</v>
      </c>
      <c r="M909" s="53"/>
      <c r="N909" s="52" t="s">
        <v>2</v>
      </c>
      <c r="O909" s="52"/>
      <c r="P909" s="52" t="s">
        <v>2</v>
      </c>
      <c r="Q909" s="52"/>
      <c r="R909" s="53">
        <v>140</v>
      </c>
      <c r="S909" s="53"/>
      <c r="T909" s="53" t="s">
        <v>2</v>
      </c>
      <c r="U909" s="53"/>
      <c r="V909" s="53">
        <v>200</v>
      </c>
      <c r="W909" s="53"/>
      <c r="X909" s="29">
        <v>200</v>
      </c>
      <c r="Y909" s="30" t="s">
        <v>2</v>
      </c>
    </row>
    <row r="910" spans="1:25" ht="12" customHeight="1">
      <c r="A910" s="57"/>
      <c r="B910" s="69"/>
      <c r="C910" s="59"/>
      <c r="D910" s="60"/>
      <c r="E910" s="26" t="s">
        <v>1</v>
      </c>
      <c r="F910" s="65">
        <v>0</v>
      </c>
      <c r="G910" s="67"/>
      <c r="H910" s="67"/>
      <c r="I910" s="67"/>
      <c r="J910" s="67"/>
      <c r="K910" s="67"/>
      <c r="L910" s="67"/>
      <c r="M910" s="67"/>
      <c r="N910" s="67"/>
      <c r="O910" s="67"/>
      <c r="P910" s="67"/>
      <c r="Q910" s="67"/>
      <c r="R910" s="67"/>
      <c r="S910" s="67"/>
      <c r="T910" s="67"/>
      <c r="U910" s="67"/>
      <c r="V910" s="67"/>
      <c r="W910" s="67"/>
      <c r="X910" s="67"/>
      <c r="Y910" s="68"/>
    </row>
    <row r="911" spans="1:25" ht="12" customHeight="1">
      <c r="A911" s="57"/>
      <c r="B911" s="69"/>
      <c r="C911" s="59"/>
      <c r="D911" s="60"/>
      <c r="E911" s="26" t="s">
        <v>0</v>
      </c>
      <c r="F911" s="52">
        <v>0</v>
      </c>
      <c r="G911" s="52"/>
      <c r="H911" s="52">
        <v>29</v>
      </c>
      <c r="I911" s="52"/>
      <c r="J911" s="52">
        <v>147</v>
      </c>
      <c r="K911" s="52"/>
      <c r="L911" s="53">
        <v>222</v>
      </c>
      <c r="M911" s="53"/>
      <c r="N911" s="53">
        <v>288</v>
      </c>
      <c r="O911" s="53"/>
      <c r="P911" s="53">
        <v>318</v>
      </c>
      <c r="Q911" s="53"/>
      <c r="R911" s="53">
        <v>343</v>
      </c>
      <c r="S911" s="53"/>
      <c r="T911" s="53">
        <v>355</v>
      </c>
      <c r="U911" s="53"/>
      <c r="V911" s="53">
        <v>357</v>
      </c>
      <c r="W911" s="53"/>
      <c r="X911" s="29">
        <f>V911</f>
        <v>357</v>
      </c>
      <c r="Y911" s="28">
        <f>X911/X909*100</f>
        <v>178.5</v>
      </c>
    </row>
    <row r="912" spans="1:25" ht="12" customHeight="1">
      <c r="A912" s="54" t="s">
        <v>7</v>
      </c>
      <c r="B912" s="55"/>
      <c r="C912" s="55"/>
      <c r="D912" s="55"/>
      <c r="E912" s="55"/>
      <c r="F912" s="55"/>
      <c r="G912" s="55"/>
      <c r="H912" s="55"/>
      <c r="I912" s="55"/>
      <c r="J912" s="55"/>
      <c r="K912" s="55"/>
      <c r="L912" s="55"/>
      <c r="M912" s="55"/>
      <c r="N912" s="55"/>
      <c r="O912" s="55"/>
      <c r="P912" s="55"/>
      <c r="Q912" s="55"/>
      <c r="R912" s="55"/>
      <c r="S912" s="55"/>
      <c r="T912" s="55"/>
      <c r="U912" s="55"/>
      <c r="V912" s="55"/>
      <c r="W912" s="55"/>
      <c r="X912" s="55"/>
      <c r="Y912" s="56"/>
    </row>
    <row r="913" spans="1:25" ht="12" customHeight="1">
      <c r="A913" s="57">
        <v>164</v>
      </c>
      <c r="B913" s="58" t="s">
        <v>2</v>
      </c>
      <c r="C913" s="59" t="s">
        <v>191</v>
      </c>
      <c r="D913" s="60" t="s">
        <v>93</v>
      </c>
      <c r="E913" s="26" t="s">
        <v>4</v>
      </c>
      <c r="F913" s="61">
        <v>0</v>
      </c>
      <c r="G913" s="62"/>
      <c r="H913" s="61">
        <v>0</v>
      </c>
      <c r="I913" s="62"/>
      <c r="J913" s="61">
        <v>1171</v>
      </c>
      <c r="K913" s="62"/>
      <c r="L913" s="63">
        <v>3705</v>
      </c>
      <c r="M913" s="64"/>
      <c r="N913" s="61">
        <v>4809</v>
      </c>
      <c r="O913" s="62"/>
      <c r="P913" s="65">
        <v>5576</v>
      </c>
      <c r="Q913" s="66"/>
      <c r="R913" s="65">
        <v>5683</v>
      </c>
      <c r="S913" s="66"/>
      <c r="T913" s="65">
        <v>5683</v>
      </c>
      <c r="U913" s="66"/>
      <c r="V913" s="65">
        <v>5683</v>
      </c>
      <c r="W913" s="66"/>
      <c r="X913" s="29">
        <f>T913</f>
        <v>5683</v>
      </c>
      <c r="Y913" s="28">
        <f>X913/X914*100</f>
        <v>189.43333333333334</v>
      </c>
    </row>
    <row r="914" spans="1:25" ht="12" customHeight="1">
      <c r="A914" s="57"/>
      <c r="B914" s="58"/>
      <c r="C914" s="59"/>
      <c r="D914" s="60"/>
      <c r="E914" s="26" t="s">
        <v>3</v>
      </c>
      <c r="F914" s="53" t="s">
        <v>2</v>
      </c>
      <c r="G914" s="53"/>
      <c r="H914" s="53" t="s">
        <v>2</v>
      </c>
      <c r="I914" s="53"/>
      <c r="J914" s="53" t="s">
        <v>2</v>
      </c>
      <c r="K914" s="53"/>
      <c r="L914" s="53">
        <v>1000</v>
      </c>
      <c r="M914" s="53"/>
      <c r="N914" s="52" t="s">
        <v>2</v>
      </c>
      <c r="O914" s="52"/>
      <c r="P914" s="52" t="s">
        <v>2</v>
      </c>
      <c r="Q914" s="52"/>
      <c r="R914" s="53">
        <v>2200</v>
      </c>
      <c r="S914" s="53"/>
      <c r="T914" s="53" t="s">
        <v>2</v>
      </c>
      <c r="U914" s="53"/>
      <c r="V914" s="53">
        <v>3000</v>
      </c>
      <c r="W914" s="53"/>
      <c r="X914" s="29">
        <v>3000</v>
      </c>
      <c r="Y914" s="30" t="s">
        <v>2</v>
      </c>
    </row>
    <row r="915" spans="1:25" ht="12" customHeight="1">
      <c r="A915" s="57"/>
      <c r="B915" s="58"/>
      <c r="C915" s="59"/>
      <c r="D915" s="60"/>
      <c r="E915" s="26" t="s">
        <v>1</v>
      </c>
      <c r="F915" s="65">
        <v>0</v>
      </c>
      <c r="G915" s="67"/>
      <c r="H915" s="67"/>
      <c r="I915" s="67"/>
      <c r="J915" s="67"/>
      <c r="K915" s="67"/>
      <c r="L915" s="67"/>
      <c r="M915" s="67"/>
      <c r="N915" s="67"/>
      <c r="O915" s="67"/>
      <c r="P915" s="67"/>
      <c r="Q915" s="67"/>
      <c r="R915" s="67"/>
      <c r="S915" s="67"/>
      <c r="T915" s="67"/>
      <c r="U915" s="67"/>
      <c r="V915" s="67"/>
      <c r="W915" s="67"/>
      <c r="X915" s="67"/>
      <c r="Y915" s="68"/>
    </row>
    <row r="916" spans="1:25" ht="12" customHeight="1">
      <c r="A916" s="57"/>
      <c r="B916" s="58"/>
      <c r="C916" s="59"/>
      <c r="D916" s="60"/>
      <c r="E916" s="26" t="s">
        <v>0</v>
      </c>
      <c r="F916" s="52">
        <v>0</v>
      </c>
      <c r="G916" s="52"/>
      <c r="H916" s="52">
        <v>1171</v>
      </c>
      <c r="I916" s="52"/>
      <c r="J916" s="52">
        <v>3705</v>
      </c>
      <c r="K916" s="52"/>
      <c r="L916" s="53">
        <v>4809</v>
      </c>
      <c r="M916" s="53"/>
      <c r="N916" s="53">
        <v>5576</v>
      </c>
      <c r="O916" s="53"/>
      <c r="P916" s="53">
        <v>5626</v>
      </c>
      <c r="Q916" s="53"/>
      <c r="R916" s="53">
        <v>5626</v>
      </c>
      <c r="S916" s="53"/>
      <c r="T916" s="53">
        <v>5626</v>
      </c>
      <c r="U916" s="53"/>
      <c r="V916" s="53">
        <v>5626</v>
      </c>
      <c r="W916" s="53"/>
      <c r="X916" s="29">
        <f>V916</f>
        <v>5626</v>
      </c>
      <c r="Y916" s="28">
        <f>X916/X914*100</f>
        <v>187.53333333333333</v>
      </c>
    </row>
    <row r="918" spans="1:25" ht="12" customHeight="1">
      <c r="A918" s="337" t="s">
        <v>285</v>
      </c>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row>
    <row r="919" spans="1:25" ht="12" customHeight="1">
      <c r="A919" s="337"/>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row>
    <row r="920" spans="1:25" ht="12" customHeight="1">
      <c r="A920" s="337"/>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row>
    <row r="921" spans="1:25" ht="12" customHeight="1">
      <c r="A921" s="337"/>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row>
    <row r="922" spans="1:25" ht="12" customHeight="1">
      <c r="A922" s="337"/>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row>
    <row r="923" spans="1:25" ht="15" customHeight="1">
      <c r="A923" s="337"/>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row>
    <row r="924" spans="1:25" ht="12" customHeight="1">
      <c r="A924" s="338" t="s">
        <v>286</v>
      </c>
      <c r="B924" s="338"/>
      <c r="C924" s="338"/>
      <c r="D924" s="338"/>
      <c r="E924" s="338"/>
      <c r="F924" s="338"/>
      <c r="G924" s="338"/>
      <c r="H924" s="338"/>
      <c r="I924" s="338"/>
      <c r="J924" s="338"/>
      <c r="K924" s="338"/>
      <c r="L924" s="338"/>
      <c r="M924" s="338"/>
      <c r="N924" s="338"/>
      <c r="O924" s="338"/>
      <c r="P924" s="338"/>
      <c r="Q924" s="338"/>
      <c r="R924" s="338"/>
      <c r="S924" s="338"/>
      <c r="T924" s="338"/>
      <c r="U924" s="338"/>
      <c r="V924" s="338"/>
      <c r="W924" s="338"/>
      <c r="X924" s="338"/>
      <c r="Y924" s="338"/>
    </row>
    <row r="925" spans="1:25" ht="12" customHeight="1">
      <c r="A925" s="338"/>
      <c r="B925" s="338"/>
      <c r="C925" s="338"/>
      <c r="D925" s="338"/>
      <c r="E925" s="338"/>
      <c r="F925" s="338"/>
      <c r="G925" s="338"/>
      <c r="H925" s="338"/>
      <c r="I925" s="338"/>
      <c r="J925" s="338"/>
      <c r="K925" s="338"/>
      <c r="L925" s="338"/>
      <c r="M925" s="338"/>
      <c r="N925" s="338"/>
      <c r="O925" s="338"/>
      <c r="P925" s="338"/>
      <c r="Q925" s="338"/>
      <c r="R925" s="338"/>
      <c r="S925" s="338"/>
      <c r="T925" s="338"/>
      <c r="U925" s="338"/>
      <c r="V925" s="338"/>
      <c r="W925" s="338"/>
      <c r="X925" s="338"/>
      <c r="Y925" s="338"/>
    </row>
    <row r="926" spans="1:25" ht="12" customHeight="1">
      <c r="A926" s="338"/>
      <c r="B926" s="338"/>
      <c r="C926" s="338"/>
      <c r="D926" s="338"/>
      <c r="E926" s="338"/>
      <c r="F926" s="338"/>
      <c r="G926" s="338"/>
      <c r="H926" s="338"/>
      <c r="I926" s="338"/>
      <c r="J926" s="338"/>
      <c r="K926" s="338"/>
      <c r="L926" s="338"/>
      <c r="M926" s="338"/>
      <c r="N926" s="338"/>
      <c r="O926" s="338"/>
      <c r="P926" s="338"/>
      <c r="Q926" s="338"/>
      <c r="R926" s="338"/>
      <c r="S926" s="338"/>
      <c r="T926" s="338"/>
      <c r="U926" s="338"/>
      <c r="V926" s="338"/>
      <c r="W926" s="338"/>
      <c r="X926" s="338"/>
      <c r="Y926" s="338"/>
    </row>
    <row r="927" spans="1:25" ht="12" customHeight="1">
      <c r="A927" s="338"/>
      <c r="B927" s="338"/>
      <c r="C927" s="338"/>
      <c r="D927" s="338"/>
      <c r="E927" s="338"/>
      <c r="F927" s="338"/>
      <c r="G927" s="338"/>
      <c r="H927" s="338"/>
      <c r="I927" s="338"/>
      <c r="J927" s="338"/>
      <c r="K927" s="338"/>
      <c r="L927" s="338"/>
      <c r="M927" s="338"/>
      <c r="N927" s="338"/>
      <c r="O927" s="338"/>
      <c r="P927" s="338"/>
      <c r="Q927" s="338"/>
      <c r="R927" s="338"/>
      <c r="S927" s="338"/>
      <c r="T927" s="338"/>
      <c r="U927" s="338"/>
      <c r="V927" s="338"/>
      <c r="W927" s="338"/>
      <c r="X927" s="338"/>
      <c r="Y927" s="338"/>
    </row>
    <row r="928" spans="1:25" ht="12" customHeight="1">
      <c r="A928" s="338"/>
      <c r="B928" s="338"/>
      <c r="C928" s="338"/>
      <c r="D928" s="338"/>
      <c r="E928" s="338"/>
      <c r="F928" s="338"/>
      <c r="G928" s="338"/>
      <c r="H928" s="338"/>
      <c r="I928" s="338"/>
      <c r="J928" s="338"/>
      <c r="K928" s="338"/>
      <c r="L928" s="338"/>
      <c r="M928" s="338"/>
      <c r="N928" s="338"/>
      <c r="O928" s="338"/>
      <c r="P928" s="338"/>
      <c r="Q928" s="338"/>
      <c r="R928" s="338"/>
      <c r="S928" s="338"/>
      <c r="T928" s="338"/>
      <c r="U928" s="338"/>
      <c r="V928" s="338"/>
      <c r="W928" s="338"/>
      <c r="X928" s="338"/>
      <c r="Y928" s="338"/>
    </row>
    <row r="929" spans="1:25" ht="12" customHeight="1">
      <c r="A929" s="338"/>
      <c r="B929" s="338"/>
      <c r="C929" s="338"/>
      <c r="D929" s="338"/>
      <c r="E929" s="338"/>
      <c r="F929" s="338"/>
      <c r="G929" s="338"/>
      <c r="H929" s="338"/>
      <c r="I929" s="338"/>
      <c r="J929" s="338"/>
      <c r="K929" s="338"/>
      <c r="L929" s="338"/>
      <c r="M929" s="338"/>
      <c r="N929" s="338"/>
      <c r="O929" s="338"/>
      <c r="P929" s="338"/>
      <c r="Q929" s="338"/>
      <c r="R929" s="338"/>
      <c r="S929" s="338"/>
      <c r="T929" s="338"/>
      <c r="U929" s="338"/>
      <c r="V929" s="338"/>
      <c r="W929" s="338"/>
      <c r="X929" s="338"/>
      <c r="Y929" s="338"/>
    </row>
    <row r="930" spans="1:25" ht="12" customHeight="1">
      <c r="A930" s="338"/>
      <c r="B930" s="338"/>
      <c r="C930" s="338"/>
      <c r="D930" s="338"/>
      <c r="E930" s="338"/>
      <c r="F930" s="338"/>
      <c r="G930" s="338"/>
      <c r="H930" s="338"/>
      <c r="I930" s="338"/>
      <c r="J930" s="338"/>
      <c r="K930" s="338"/>
      <c r="L930" s="338"/>
      <c r="M930" s="338"/>
      <c r="N930" s="338"/>
      <c r="O930" s="338"/>
      <c r="P930" s="338"/>
      <c r="Q930" s="338"/>
      <c r="R930" s="338"/>
      <c r="S930" s="338"/>
      <c r="T930" s="338"/>
      <c r="U930" s="338"/>
      <c r="V930" s="338"/>
      <c r="W930" s="338"/>
      <c r="X930" s="338"/>
      <c r="Y930" s="338"/>
    </row>
    <row r="931" spans="1:25" ht="12" customHeight="1">
      <c r="A931" s="338"/>
      <c r="B931" s="338"/>
      <c r="C931" s="338"/>
      <c r="D931" s="338"/>
      <c r="E931" s="338"/>
      <c r="F931" s="338"/>
      <c r="G931" s="338"/>
      <c r="H931" s="338"/>
      <c r="I931" s="338"/>
      <c r="J931" s="338"/>
      <c r="K931" s="338"/>
      <c r="L931" s="338"/>
      <c r="M931" s="338"/>
      <c r="N931" s="338"/>
      <c r="O931" s="338"/>
      <c r="P931" s="338"/>
      <c r="Q931" s="338"/>
      <c r="R931" s="338"/>
      <c r="S931" s="338"/>
      <c r="T931" s="338"/>
      <c r="U931" s="338"/>
      <c r="V931" s="338"/>
      <c r="W931" s="338"/>
      <c r="X931" s="338"/>
      <c r="Y931" s="338"/>
    </row>
    <row r="932" spans="1:25" ht="12" customHeight="1">
      <c r="A932" s="338"/>
      <c r="B932" s="338"/>
      <c r="C932" s="338"/>
      <c r="D932" s="338"/>
      <c r="E932" s="338"/>
      <c r="F932" s="338"/>
      <c r="G932" s="338"/>
      <c r="H932" s="338"/>
      <c r="I932" s="338"/>
      <c r="J932" s="338"/>
      <c r="K932" s="338"/>
      <c r="L932" s="338"/>
      <c r="M932" s="338"/>
      <c r="N932" s="338"/>
      <c r="O932" s="338"/>
      <c r="P932" s="338"/>
      <c r="Q932" s="338"/>
      <c r="R932" s="338"/>
      <c r="S932" s="338"/>
      <c r="T932" s="338"/>
      <c r="U932" s="338"/>
      <c r="V932" s="338"/>
      <c r="W932" s="338"/>
      <c r="X932" s="338"/>
      <c r="Y932" s="338"/>
    </row>
    <row r="933" spans="1:25" ht="12" customHeight="1">
      <c r="A933" s="338"/>
      <c r="B933" s="338"/>
      <c r="C933" s="338"/>
      <c r="D933" s="338"/>
      <c r="E933" s="338"/>
      <c r="F933" s="338"/>
      <c r="G933" s="338"/>
      <c r="H933" s="338"/>
      <c r="I933" s="338"/>
      <c r="J933" s="338"/>
      <c r="K933" s="338"/>
      <c r="L933" s="338"/>
      <c r="M933" s="338"/>
      <c r="N933" s="338"/>
      <c r="O933" s="338"/>
      <c r="P933" s="338"/>
      <c r="Q933" s="338"/>
      <c r="R933" s="338"/>
      <c r="S933" s="338"/>
      <c r="T933" s="338"/>
      <c r="U933" s="338"/>
      <c r="V933" s="338"/>
      <c r="W933" s="338"/>
      <c r="X933" s="338"/>
      <c r="Y933" s="338"/>
    </row>
    <row r="934" spans="1:25" ht="12" customHeight="1">
      <c r="A934" s="338"/>
      <c r="B934" s="338"/>
      <c r="C934" s="338"/>
      <c r="D934" s="338"/>
      <c r="E934" s="338"/>
      <c r="F934" s="338"/>
      <c r="G934" s="338"/>
      <c r="H934" s="338"/>
      <c r="I934" s="338"/>
      <c r="J934" s="338"/>
      <c r="K934" s="338"/>
      <c r="L934" s="338"/>
      <c r="M934" s="338"/>
      <c r="N934" s="338"/>
      <c r="O934" s="338"/>
      <c r="P934" s="338"/>
      <c r="Q934" s="338"/>
      <c r="R934" s="338"/>
      <c r="S934" s="338"/>
      <c r="T934" s="338"/>
      <c r="U934" s="338"/>
      <c r="V934" s="338"/>
      <c r="W934" s="338"/>
      <c r="X934" s="338"/>
      <c r="Y934" s="338"/>
    </row>
    <row r="935" spans="1:25" ht="12" customHeight="1">
      <c r="A935" s="338"/>
      <c r="B935" s="338"/>
      <c r="C935" s="338"/>
      <c r="D935" s="338"/>
      <c r="E935" s="338"/>
      <c r="F935" s="338"/>
      <c r="G935" s="338"/>
      <c r="H935" s="338"/>
      <c r="I935" s="338"/>
      <c r="J935" s="338"/>
      <c r="K935" s="338"/>
      <c r="L935" s="338"/>
      <c r="M935" s="338"/>
      <c r="N935" s="338"/>
      <c r="O935" s="338"/>
      <c r="P935" s="338"/>
      <c r="Q935" s="338"/>
      <c r="R935" s="338"/>
      <c r="S935" s="338"/>
      <c r="T935" s="338"/>
      <c r="U935" s="338"/>
      <c r="V935" s="338"/>
      <c r="W935" s="338"/>
      <c r="X935" s="338"/>
      <c r="Y935" s="338"/>
    </row>
    <row r="936" spans="1:25" ht="12" customHeight="1">
      <c r="A936" s="338"/>
      <c r="B936" s="338"/>
      <c r="C936" s="338"/>
      <c r="D936" s="338"/>
      <c r="E936" s="338"/>
      <c r="F936" s="338"/>
      <c r="G936" s="338"/>
      <c r="H936" s="338"/>
      <c r="I936" s="338"/>
      <c r="J936" s="338"/>
      <c r="K936" s="338"/>
      <c r="L936" s="338"/>
      <c r="M936" s="338"/>
      <c r="N936" s="338"/>
      <c r="O936" s="338"/>
      <c r="P936" s="338"/>
      <c r="Q936" s="338"/>
      <c r="R936" s="338"/>
      <c r="S936" s="338"/>
      <c r="T936" s="338"/>
      <c r="U936" s="338"/>
      <c r="V936" s="338"/>
      <c r="W936" s="338"/>
      <c r="X936" s="338"/>
      <c r="Y936" s="338"/>
    </row>
    <row r="937" spans="1:25" ht="12" customHeight="1">
      <c r="A937" s="338"/>
      <c r="B937" s="338"/>
      <c r="C937" s="338"/>
      <c r="D937" s="338"/>
      <c r="E937" s="338"/>
      <c r="F937" s="338"/>
      <c r="G937" s="338"/>
      <c r="H937" s="338"/>
      <c r="I937" s="338"/>
      <c r="J937" s="338"/>
      <c r="K937" s="338"/>
      <c r="L937" s="338"/>
      <c r="M937" s="338"/>
      <c r="N937" s="338"/>
      <c r="O937" s="338"/>
      <c r="P937" s="338"/>
      <c r="Q937" s="338"/>
      <c r="R937" s="338"/>
      <c r="S937" s="338"/>
      <c r="T937" s="338"/>
      <c r="U937" s="338"/>
      <c r="V937" s="338"/>
      <c r="W937" s="338"/>
      <c r="X937" s="338"/>
      <c r="Y937" s="338"/>
    </row>
    <row r="938" spans="1:25" ht="12" customHeight="1">
      <c r="A938" s="338"/>
      <c r="B938" s="338"/>
      <c r="C938" s="338"/>
      <c r="D938" s="338"/>
      <c r="E938" s="338"/>
      <c r="F938" s="338"/>
      <c r="G938" s="338"/>
      <c r="H938" s="338"/>
      <c r="I938" s="338"/>
      <c r="J938" s="338"/>
      <c r="K938" s="338"/>
      <c r="L938" s="338"/>
      <c r="M938" s="338"/>
      <c r="N938" s="338"/>
      <c r="O938" s="338"/>
      <c r="P938" s="338"/>
      <c r="Q938" s="338"/>
      <c r="R938" s="338"/>
      <c r="S938" s="338"/>
      <c r="T938" s="338"/>
      <c r="U938" s="338"/>
      <c r="V938" s="338"/>
      <c r="W938" s="338"/>
      <c r="X938" s="338"/>
      <c r="Y938" s="338"/>
    </row>
    <row r="939" spans="1:25" ht="12" customHeight="1">
      <c r="A939" s="338"/>
      <c r="B939" s="338"/>
      <c r="C939" s="338"/>
      <c r="D939" s="338"/>
      <c r="E939" s="338"/>
      <c r="F939" s="338"/>
      <c r="G939" s="338"/>
      <c r="H939" s="338"/>
      <c r="I939" s="338"/>
      <c r="J939" s="338"/>
      <c r="K939" s="338"/>
      <c r="L939" s="338"/>
      <c r="M939" s="338"/>
      <c r="N939" s="338"/>
      <c r="O939" s="338"/>
      <c r="P939" s="338"/>
      <c r="Q939" s="338"/>
      <c r="R939" s="338"/>
      <c r="S939" s="338"/>
      <c r="T939" s="338"/>
      <c r="U939" s="338"/>
      <c r="V939" s="338"/>
      <c r="W939" s="338"/>
      <c r="X939" s="338"/>
      <c r="Y939" s="338"/>
    </row>
    <row r="940" spans="1:25" ht="12" customHeight="1">
      <c r="A940" s="338"/>
      <c r="B940" s="338"/>
      <c r="C940" s="338"/>
      <c r="D940" s="338"/>
      <c r="E940" s="338"/>
      <c r="F940" s="338"/>
      <c r="G940" s="338"/>
      <c r="H940" s="338"/>
      <c r="I940" s="338"/>
      <c r="J940" s="338"/>
      <c r="K940" s="338"/>
      <c r="L940" s="338"/>
      <c r="M940" s="338"/>
      <c r="N940" s="338"/>
      <c r="O940" s="338"/>
      <c r="P940" s="338"/>
      <c r="Q940" s="338"/>
      <c r="R940" s="338"/>
      <c r="S940" s="338"/>
      <c r="T940" s="338"/>
      <c r="U940" s="338"/>
      <c r="V940" s="338"/>
      <c r="W940" s="338"/>
      <c r="X940" s="338"/>
      <c r="Y940" s="338"/>
    </row>
    <row r="941" spans="1:25" ht="12" customHeight="1">
      <c r="A941" s="338"/>
      <c r="B941" s="338"/>
      <c r="C941" s="338"/>
      <c r="D941" s="338"/>
      <c r="E941" s="338"/>
      <c r="F941" s="338"/>
      <c r="G941" s="338"/>
      <c r="H941" s="338"/>
      <c r="I941" s="338"/>
      <c r="J941" s="338"/>
      <c r="K941" s="338"/>
      <c r="L941" s="338"/>
      <c r="M941" s="338"/>
      <c r="N941" s="338"/>
      <c r="O941" s="338"/>
      <c r="P941" s="338"/>
      <c r="Q941" s="338"/>
      <c r="R941" s="338"/>
      <c r="S941" s="338"/>
      <c r="T941" s="338"/>
      <c r="U941" s="338"/>
      <c r="V941" s="338"/>
      <c r="W941" s="338"/>
      <c r="X941" s="338"/>
      <c r="Y941" s="338"/>
    </row>
    <row r="942" spans="1:25" ht="12" customHeight="1">
      <c r="A942" s="338"/>
      <c r="B942" s="338"/>
      <c r="C942" s="338"/>
      <c r="D942" s="338"/>
      <c r="E942" s="338"/>
      <c r="F942" s="338"/>
      <c r="G942" s="338"/>
      <c r="H942" s="338"/>
      <c r="I942" s="338"/>
      <c r="J942" s="338"/>
      <c r="K942" s="338"/>
      <c r="L942" s="338"/>
      <c r="M942" s="338"/>
      <c r="N942" s="338"/>
      <c r="O942" s="338"/>
      <c r="P942" s="338"/>
      <c r="Q942" s="338"/>
      <c r="R942" s="338"/>
      <c r="S942" s="338"/>
      <c r="T942" s="338"/>
      <c r="U942" s="338"/>
      <c r="V942" s="338"/>
      <c r="W942" s="338"/>
      <c r="X942" s="338"/>
      <c r="Y942" s="338"/>
    </row>
    <row r="943" spans="1:25" ht="12" customHeight="1">
      <c r="A943" s="338"/>
      <c r="B943" s="338"/>
      <c r="C943" s="338"/>
      <c r="D943" s="338"/>
      <c r="E943" s="338"/>
      <c r="F943" s="338"/>
      <c r="G943" s="338"/>
      <c r="H943" s="338"/>
      <c r="I943" s="338"/>
      <c r="J943" s="338"/>
      <c r="K943" s="338"/>
      <c r="L943" s="338"/>
      <c r="M943" s="338"/>
      <c r="N943" s="338"/>
      <c r="O943" s="338"/>
      <c r="P943" s="338"/>
      <c r="Q943" s="338"/>
      <c r="R943" s="338"/>
      <c r="S943" s="338"/>
      <c r="T943" s="338"/>
      <c r="U943" s="338"/>
      <c r="V943" s="338"/>
      <c r="W943" s="338"/>
      <c r="X943" s="338"/>
      <c r="Y943" s="338"/>
    </row>
    <row r="944" spans="1:25" ht="12" customHeight="1">
      <c r="A944" s="338"/>
      <c r="B944" s="338"/>
      <c r="C944" s="338"/>
      <c r="D944" s="338"/>
      <c r="E944" s="338"/>
      <c r="F944" s="338"/>
      <c r="G944" s="338"/>
      <c r="H944" s="338"/>
      <c r="I944" s="338"/>
      <c r="J944" s="338"/>
      <c r="K944" s="338"/>
      <c r="L944" s="338"/>
      <c r="M944" s="338"/>
      <c r="N944" s="338"/>
      <c r="O944" s="338"/>
      <c r="P944" s="338"/>
      <c r="Q944" s="338"/>
      <c r="R944" s="338"/>
      <c r="S944" s="338"/>
      <c r="T944" s="338"/>
      <c r="U944" s="338"/>
      <c r="V944" s="338"/>
      <c r="W944" s="338"/>
      <c r="X944" s="338"/>
      <c r="Y944" s="338"/>
    </row>
    <row r="945" spans="1:25" ht="12" customHeight="1">
      <c r="A945" s="338"/>
      <c r="B945" s="338"/>
      <c r="C945" s="338"/>
      <c r="D945" s="338"/>
      <c r="E945" s="338"/>
      <c r="F945" s="338"/>
      <c r="G945" s="338"/>
      <c r="H945" s="338"/>
      <c r="I945" s="338"/>
      <c r="J945" s="338"/>
      <c r="K945" s="338"/>
      <c r="L945" s="338"/>
      <c r="M945" s="338"/>
      <c r="N945" s="338"/>
      <c r="O945" s="338"/>
      <c r="P945" s="338"/>
      <c r="Q945" s="338"/>
      <c r="R945" s="338"/>
      <c r="S945" s="338"/>
      <c r="T945" s="338"/>
      <c r="U945" s="338"/>
      <c r="V945" s="338"/>
      <c r="W945" s="338"/>
      <c r="X945" s="338"/>
      <c r="Y945" s="338"/>
    </row>
    <row r="946" spans="1:25" ht="12" customHeight="1">
      <c r="A946" s="338"/>
      <c r="B946" s="338"/>
      <c r="C946" s="338"/>
      <c r="D946" s="338"/>
      <c r="E946" s="338"/>
      <c r="F946" s="338"/>
      <c r="G946" s="338"/>
      <c r="H946" s="338"/>
      <c r="I946" s="338"/>
      <c r="J946" s="338"/>
      <c r="K946" s="338"/>
      <c r="L946" s="338"/>
      <c r="M946" s="338"/>
      <c r="N946" s="338"/>
      <c r="O946" s="338"/>
      <c r="P946" s="338"/>
      <c r="Q946" s="338"/>
      <c r="R946" s="338"/>
      <c r="S946" s="338"/>
      <c r="T946" s="338"/>
      <c r="U946" s="338"/>
      <c r="V946" s="338"/>
      <c r="W946" s="338"/>
      <c r="X946" s="338"/>
      <c r="Y946" s="338"/>
    </row>
    <row r="947" spans="1:25" ht="12" customHeight="1">
      <c r="A947" s="338"/>
      <c r="B947" s="338"/>
      <c r="C947" s="338"/>
      <c r="D947" s="338"/>
      <c r="E947" s="338"/>
      <c r="F947" s="338"/>
      <c r="G947" s="338"/>
      <c r="H947" s="338"/>
      <c r="I947" s="338"/>
      <c r="J947" s="338"/>
      <c r="K947" s="338"/>
      <c r="L947" s="338"/>
      <c r="M947" s="338"/>
      <c r="N947" s="338"/>
      <c r="O947" s="338"/>
      <c r="P947" s="338"/>
      <c r="Q947" s="338"/>
      <c r="R947" s="338"/>
      <c r="S947" s="338"/>
      <c r="T947" s="338"/>
      <c r="U947" s="338"/>
      <c r="V947" s="338"/>
      <c r="W947" s="338"/>
      <c r="X947" s="338"/>
      <c r="Y947" s="338"/>
    </row>
    <row r="948" spans="1:25" ht="12" customHeight="1">
      <c r="A948" s="338"/>
      <c r="B948" s="338"/>
      <c r="C948" s="338"/>
      <c r="D948" s="338"/>
      <c r="E948" s="338"/>
      <c r="F948" s="338"/>
      <c r="G948" s="338"/>
      <c r="H948" s="338"/>
      <c r="I948" s="338"/>
      <c r="J948" s="338"/>
      <c r="K948" s="338"/>
      <c r="L948" s="338"/>
      <c r="M948" s="338"/>
      <c r="N948" s="338"/>
      <c r="O948" s="338"/>
      <c r="P948" s="338"/>
      <c r="Q948" s="338"/>
      <c r="R948" s="338"/>
      <c r="S948" s="338"/>
      <c r="T948" s="338"/>
      <c r="U948" s="338"/>
      <c r="V948" s="338"/>
      <c r="W948" s="338"/>
      <c r="X948" s="338"/>
      <c r="Y948" s="338"/>
    </row>
    <row r="949" spans="1:25" ht="12" customHeight="1">
      <c r="A949" s="338"/>
      <c r="B949" s="338"/>
      <c r="C949" s="338"/>
      <c r="D949" s="338"/>
      <c r="E949" s="338"/>
      <c r="F949" s="338"/>
      <c r="G949" s="338"/>
      <c r="H949" s="338"/>
      <c r="I949" s="338"/>
      <c r="J949" s="338"/>
      <c r="K949" s="338"/>
      <c r="L949" s="338"/>
      <c r="M949" s="338"/>
      <c r="N949" s="338"/>
      <c r="O949" s="338"/>
      <c r="P949" s="338"/>
      <c r="Q949" s="338"/>
      <c r="R949" s="338"/>
      <c r="S949" s="338"/>
      <c r="T949" s="338"/>
      <c r="U949" s="338"/>
      <c r="V949" s="338"/>
      <c r="W949" s="338"/>
      <c r="X949" s="338"/>
      <c r="Y949" s="338"/>
    </row>
    <row r="950" spans="1:25" ht="12" customHeight="1">
      <c r="A950" s="338"/>
      <c r="B950" s="338"/>
      <c r="C950" s="338"/>
      <c r="D950" s="338"/>
      <c r="E950" s="338"/>
      <c r="F950" s="338"/>
      <c r="G950" s="338"/>
      <c r="H950" s="338"/>
      <c r="I950" s="338"/>
      <c r="J950" s="338"/>
      <c r="K950" s="338"/>
      <c r="L950" s="338"/>
      <c r="M950" s="338"/>
      <c r="N950" s="338"/>
      <c r="O950" s="338"/>
      <c r="P950" s="338"/>
      <c r="Q950" s="338"/>
      <c r="R950" s="338"/>
      <c r="S950" s="338"/>
      <c r="T950" s="338"/>
      <c r="U950" s="338"/>
      <c r="V950" s="338"/>
      <c r="W950" s="338"/>
      <c r="X950" s="338"/>
      <c r="Y950" s="338"/>
    </row>
    <row r="951" spans="1:25" ht="12" customHeight="1">
      <c r="A951" s="338"/>
      <c r="B951" s="338"/>
      <c r="C951" s="338"/>
      <c r="D951" s="338"/>
      <c r="E951" s="338"/>
      <c r="F951" s="338"/>
      <c r="G951" s="338"/>
      <c r="H951" s="338"/>
      <c r="I951" s="338"/>
      <c r="J951" s="338"/>
      <c r="K951" s="338"/>
      <c r="L951" s="338"/>
      <c r="M951" s="338"/>
      <c r="N951" s="338"/>
      <c r="O951" s="338"/>
      <c r="P951" s="338"/>
      <c r="Q951" s="338"/>
      <c r="R951" s="338"/>
      <c r="S951" s="338"/>
      <c r="T951" s="338"/>
      <c r="U951" s="338"/>
      <c r="V951" s="338"/>
      <c r="W951" s="338"/>
      <c r="X951" s="338"/>
      <c r="Y951" s="338"/>
    </row>
    <row r="952" spans="1:25" ht="12" customHeight="1">
      <c r="A952" s="338"/>
      <c r="B952" s="338"/>
      <c r="C952" s="338"/>
      <c r="D952" s="338"/>
      <c r="E952" s="338"/>
      <c r="F952" s="338"/>
      <c r="G952" s="338"/>
      <c r="H952" s="338"/>
      <c r="I952" s="338"/>
      <c r="J952" s="338"/>
      <c r="K952" s="338"/>
      <c r="L952" s="338"/>
      <c r="M952" s="338"/>
      <c r="N952" s="338"/>
      <c r="O952" s="338"/>
      <c r="P952" s="338"/>
      <c r="Q952" s="338"/>
      <c r="R952" s="338"/>
      <c r="S952" s="338"/>
      <c r="T952" s="338"/>
      <c r="U952" s="338"/>
      <c r="V952" s="338"/>
      <c r="W952" s="338"/>
      <c r="X952" s="338"/>
      <c r="Y952" s="338"/>
    </row>
    <row r="953" spans="1:25" ht="12" customHeight="1">
      <c r="A953" s="338"/>
      <c r="B953" s="338"/>
      <c r="C953" s="338"/>
      <c r="D953" s="338"/>
      <c r="E953" s="338"/>
      <c r="F953" s="338"/>
      <c r="G953" s="338"/>
      <c r="H953" s="338"/>
      <c r="I953" s="338"/>
      <c r="J953" s="338"/>
      <c r="K953" s="338"/>
      <c r="L953" s="338"/>
      <c r="M953" s="338"/>
      <c r="N953" s="338"/>
      <c r="O953" s="338"/>
      <c r="P953" s="338"/>
      <c r="Q953" s="338"/>
      <c r="R953" s="338"/>
      <c r="S953" s="338"/>
      <c r="T953" s="338"/>
      <c r="U953" s="338"/>
      <c r="V953" s="338"/>
      <c r="W953" s="338"/>
      <c r="X953" s="338"/>
      <c r="Y953" s="338"/>
    </row>
    <row r="954" spans="1:25" ht="12" customHeight="1">
      <c r="A954" s="338"/>
      <c r="B954" s="338"/>
      <c r="C954" s="338"/>
      <c r="D954" s="338"/>
      <c r="E954" s="338"/>
      <c r="F954" s="338"/>
      <c r="G954" s="338"/>
      <c r="H954" s="338"/>
      <c r="I954" s="338"/>
      <c r="J954" s="338"/>
      <c r="K954" s="338"/>
      <c r="L954" s="338"/>
      <c r="M954" s="338"/>
      <c r="N954" s="338"/>
      <c r="O954" s="338"/>
      <c r="P954" s="338"/>
      <c r="Q954" s="338"/>
      <c r="R954" s="338"/>
      <c r="S954" s="338"/>
      <c r="T954" s="338"/>
      <c r="U954" s="338"/>
      <c r="V954" s="338"/>
      <c r="W954" s="338"/>
      <c r="X954" s="338"/>
      <c r="Y954" s="338"/>
    </row>
    <row r="955" spans="1:25" ht="12" customHeight="1">
      <c r="A955" s="338"/>
      <c r="B955" s="338"/>
      <c r="C955" s="338"/>
      <c r="D955" s="338"/>
      <c r="E955" s="338"/>
      <c r="F955" s="338"/>
      <c r="G955" s="338"/>
      <c r="H955" s="338"/>
      <c r="I955" s="338"/>
      <c r="J955" s="338"/>
      <c r="K955" s="338"/>
      <c r="L955" s="338"/>
      <c r="M955" s="338"/>
      <c r="N955" s="338"/>
      <c r="O955" s="338"/>
      <c r="P955" s="338"/>
      <c r="Q955" s="338"/>
      <c r="R955" s="338"/>
      <c r="S955" s="338"/>
      <c r="T955" s="338"/>
      <c r="U955" s="338"/>
      <c r="V955" s="338"/>
      <c r="W955" s="338"/>
      <c r="X955" s="338"/>
      <c r="Y955" s="338"/>
    </row>
    <row r="956" spans="1:25" ht="12" customHeight="1">
      <c r="A956" s="338"/>
      <c r="B956" s="338"/>
      <c r="C956" s="338"/>
      <c r="D956" s="338"/>
      <c r="E956" s="338"/>
      <c r="F956" s="338"/>
      <c r="G956" s="338"/>
      <c r="H956" s="338"/>
      <c r="I956" s="338"/>
      <c r="J956" s="338"/>
      <c r="K956" s="338"/>
      <c r="L956" s="338"/>
      <c r="M956" s="338"/>
      <c r="N956" s="338"/>
      <c r="O956" s="338"/>
      <c r="P956" s="338"/>
      <c r="Q956" s="338"/>
      <c r="R956" s="338"/>
      <c r="S956" s="338"/>
      <c r="T956" s="338"/>
      <c r="U956" s="338"/>
      <c r="V956" s="338"/>
      <c r="W956" s="338"/>
      <c r="X956" s="338"/>
      <c r="Y956" s="338"/>
    </row>
    <row r="957" spans="1:25" ht="12" customHeight="1">
      <c r="A957" s="338"/>
      <c r="B957" s="338"/>
      <c r="C957" s="338"/>
      <c r="D957" s="338"/>
      <c r="E957" s="338"/>
      <c r="F957" s="338"/>
      <c r="G957" s="338"/>
      <c r="H957" s="338"/>
      <c r="I957" s="338"/>
      <c r="J957" s="338"/>
      <c r="K957" s="338"/>
      <c r="L957" s="338"/>
      <c r="M957" s="338"/>
      <c r="N957" s="338"/>
      <c r="O957" s="338"/>
      <c r="P957" s="338"/>
      <c r="Q957" s="338"/>
      <c r="R957" s="338"/>
      <c r="S957" s="338"/>
      <c r="T957" s="338"/>
      <c r="U957" s="338"/>
      <c r="V957" s="338"/>
      <c r="W957" s="338"/>
      <c r="X957" s="338"/>
      <c r="Y957" s="338"/>
    </row>
    <row r="958" spans="1:25" ht="12" customHeight="1">
      <c r="A958" s="338"/>
      <c r="B958" s="338"/>
      <c r="C958" s="338"/>
      <c r="D958" s="338"/>
      <c r="E958" s="338"/>
      <c r="F958" s="338"/>
      <c r="G958" s="338"/>
      <c r="H958" s="338"/>
      <c r="I958" s="338"/>
      <c r="J958" s="338"/>
      <c r="K958" s="338"/>
      <c r="L958" s="338"/>
      <c r="M958" s="338"/>
      <c r="N958" s="338"/>
      <c r="O958" s="338"/>
      <c r="P958" s="338"/>
      <c r="Q958" s="338"/>
      <c r="R958" s="338"/>
      <c r="S958" s="338"/>
      <c r="T958" s="338"/>
      <c r="U958" s="338"/>
      <c r="V958" s="338"/>
      <c r="W958" s="338"/>
      <c r="X958" s="338"/>
      <c r="Y958" s="338"/>
    </row>
    <row r="959" spans="1:25" ht="12" customHeight="1">
      <c r="A959" s="338"/>
      <c r="B959" s="338"/>
      <c r="C959" s="338"/>
      <c r="D959" s="338"/>
      <c r="E959" s="338"/>
      <c r="F959" s="338"/>
      <c r="G959" s="338"/>
      <c r="H959" s="338"/>
      <c r="I959" s="338"/>
      <c r="J959" s="338"/>
      <c r="K959" s="338"/>
      <c r="L959" s="338"/>
      <c r="M959" s="338"/>
      <c r="N959" s="338"/>
      <c r="O959" s="338"/>
      <c r="P959" s="338"/>
      <c r="Q959" s="338"/>
      <c r="R959" s="338"/>
      <c r="S959" s="338"/>
      <c r="T959" s="338"/>
      <c r="U959" s="338"/>
      <c r="V959" s="338"/>
      <c r="W959" s="338"/>
      <c r="X959" s="338"/>
      <c r="Y959" s="338"/>
    </row>
    <row r="960" spans="1:25" ht="12" customHeight="1">
      <c r="A960" s="51"/>
      <c r="B960" s="51"/>
      <c r="C960" s="51"/>
      <c r="D960" s="51"/>
      <c r="E960" s="51"/>
      <c r="F960" s="51"/>
      <c r="G960" s="51"/>
      <c r="H960" s="51"/>
      <c r="I960" s="51"/>
      <c r="J960" s="51"/>
      <c r="K960" s="51"/>
      <c r="L960" s="51"/>
      <c r="M960" s="51"/>
      <c r="N960" s="51"/>
      <c r="O960" s="51"/>
      <c r="P960" s="51"/>
      <c r="Q960" s="51"/>
      <c r="R960" s="51"/>
      <c r="S960" s="51"/>
      <c r="T960" s="51"/>
      <c r="U960" s="51"/>
      <c r="V960" s="51"/>
      <c r="W960" s="51"/>
      <c r="X960" s="51"/>
      <c r="Y960" s="51"/>
    </row>
    <row r="961" spans="1:25" ht="12" customHeight="1">
      <c r="A961" s="51"/>
      <c r="B961" s="51"/>
      <c r="C961" s="51"/>
      <c r="D961" s="51"/>
      <c r="E961" s="51"/>
      <c r="F961" s="51"/>
      <c r="G961" s="51"/>
      <c r="H961" s="51"/>
      <c r="I961" s="51"/>
      <c r="J961" s="51"/>
      <c r="K961" s="51"/>
      <c r="L961" s="51"/>
      <c r="M961" s="51"/>
      <c r="N961" s="51"/>
      <c r="O961" s="51"/>
      <c r="P961" s="51"/>
      <c r="Q961" s="51"/>
      <c r="R961" s="51"/>
      <c r="S961" s="51"/>
      <c r="T961" s="51"/>
      <c r="U961" s="51"/>
      <c r="V961" s="51"/>
      <c r="W961" s="51"/>
      <c r="X961" s="51"/>
      <c r="Y961" s="51"/>
    </row>
    <row r="962" spans="1:25" ht="12" customHeight="1">
      <c r="A962" s="51"/>
      <c r="B962" s="51"/>
      <c r="C962" s="51"/>
      <c r="D962" s="51"/>
      <c r="E962" s="51"/>
      <c r="F962" s="51"/>
      <c r="G962" s="51"/>
      <c r="H962" s="51"/>
      <c r="I962" s="51"/>
      <c r="J962" s="51"/>
      <c r="K962" s="51"/>
      <c r="L962" s="51"/>
      <c r="M962" s="51"/>
      <c r="N962" s="51"/>
      <c r="O962" s="51"/>
      <c r="P962" s="51"/>
      <c r="Q962" s="51"/>
      <c r="R962" s="51"/>
      <c r="S962" s="51"/>
      <c r="T962" s="51"/>
      <c r="U962" s="51"/>
      <c r="V962" s="51"/>
      <c r="W962" s="51"/>
      <c r="X962" s="51"/>
      <c r="Y962" s="51"/>
    </row>
    <row r="963" spans="1:25" ht="12" customHeight="1">
      <c r="A963" s="51"/>
      <c r="B963" s="51"/>
      <c r="C963" s="51"/>
      <c r="D963" s="51"/>
      <c r="E963" s="51"/>
      <c r="F963" s="51"/>
      <c r="G963" s="51"/>
      <c r="H963" s="51"/>
      <c r="I963" s="51"/>
      <c r="J963" s="51"/>
      <c r="K963" s="51"/>
      <c r="L963" s="51"/>
      <c r="M963" s="51"/>
      <c r="N963" s="51"/>
      <c r="O963" s="51"/>
      <c r="P963" s="51"/>
      <c r="Q963" s="51"/>
      <c r="R963" s="51"/>
      <c r="S963" s="51"/>
      <c r="T963" s="51"/>
      <c r="U963" s="51"/>
      <c r="V963" s="51"/>
      <c r="W963" s="51"/>
      <c r="X963" s="51"/>
      <c r="Y963" s="51"/>
    </row>
    <row r="964" spans="1:25" ht="12" customHeight="1">
      <c r="A964" s="51"/>
      <c r="B964" s="51"/>
      <c r="C964" s="51"/>
      <c r="D964" s="51"/>
      <c r="E964" s="51"/>
      <c r="F964" s="51"/>
      <c r="G964" s="51"/>
      <c r="H964" s="51"/>
      <c r="I964" s="51"/>
      <c r="J964" s="51"/>
      <c r="K964" s="51"/>
      <c r="L964" s="51"/>
      <c r="M964" s="51"/>
      <c r="N964" s="51"/>
      <c r="O964" s="51"/>
      <c r="P964" s="51"/>
      <c r="Q964" s="51"/>
      <c r="R964" s="51"/>
      <c r="S964" s="51"/>
      <c r="T964" s="51"/>
      <c r="U964" s="51"/>
      <c r="V964" s="51"/>
      <c r="W964" s="51"/>
      <c r="X964" s="51"/>
      <c r="Y964" s="51"/>
    </row>
    <row r="965" spans="1:25" ht="12" customHeight="1">
      <c r="A965" s="51"/>
      <c r="B965" s="51"/>
      <c r="C965" s="51"/>
      <c r="D965" s="51"/>
      <c r="E965" s="51"/>
      <c r="F965" s="51"/>
      <c r="G965" s="51"/>
      <c r="H965" s="51"/>
      <c r="I965" s="51"/>
      <c r="J965" s="51"/>
      <c r="K965" s="51"/>
      <c r="L965" s="51"/>
      <c r="M965" s="51"/>
      <c r="N965" s="51"/>
      <c r="O965" s="51"/>
      <c r="P965" s="51"/>
      <c r="Q965" s="51"/>
      <c r="R965" s="51"/>
      <c r="S965" s="51"/>
      <c r="T965" s="51"/>
      <c r="U965" s="51"/>
      <c r="V965" s="51"/>
      <c r="W965" s="51"/>
      <c r="X965" s="51"/>
      <c r="Y965" s="51"/>
    </row>
  </sheetData>
  <sheetProtection password="CC71" sheet="1" objects="1" scenarios="1"/>
  <mergeCells count="6613">
    <mergeCell ref="B850:B853"/>
    <mergeCell ref="A918:Y923"/>
    <mergeCell ref="A924:Y959"/>
    <mergeCell ref="H173:I173"/>
    <mergeCell ref="J173:K173"/>
    <mergeCell ref="V168:W168"/>
    <mergeCell ref="A169:Y169"/>
    <mergeCell ref="A170:A173"/>
    <mergeCell ref="B170:B173"/>
    <mergeCell ref="C170:C173"/>
    <mergeCell ref="D170:D173"/>
    <mergeCell ref="F170:G170"/>
    <mergeCell ref="H170:I170"/>
    <mergeCell ref="J170:K170"/>
    <mergeCell ref="L170:M170"/>
    <mergeCell ref="N170:O170"/>
    <mergeCell ref="V170:W170"/>
    <mergeCell ref="F171:G171"/>
    <mergeCell ref="H171:I171"/>
    <mergeCell ref="J171:K171"/>
    <mergeCell ref="L171:M171"/>
    <mergeCell ref="N171:O171"/>
    <mergeCell ref="P171:Q171"/>
    <mergeCell ref="L173:M173"/>
    <mergeCell ref="N173:O173"/>
    <mergeCell ref="P173:Q173"/>
    <mergeCell ref="P170:Q170"/>
    <mergeCell ref="R170:S170"/>
    <mergeCell ref="T170:U170"/>
    <mergeCell ref="R173:S173"/>
    <mergeCell ref="T173:U173"/>
    <mergeCell ref="V173:W173"/>
    <mergeCell ref="R171:S171"/>
    <mergeCell ref="T171:U171"/>
    <mergeCell ref="V171:W171"/>
    <mergeCell ref="F172:Y172"/>
    <mergeCell ref="F173:G173"/>
    <mergeCell ref="V164:W164"/>
    <mergeCell ref="A165:A168"/>
    <mergeCell ref="B165:B168"/>
    <mergeCell ref="C165:C168"/>
    <mergeCell ref="D165:D168"/>
    <mergeCell ref="F165:G165"/>
    <mergeCell ref="H165:I165"/>
    <mergeCell ref="J165:K165"/>
    <mergeCell ref="L165:M165"/>
    <mergeCell ref="N165:O165"/>
    <mergeCell ref="P165:Q165"/>
    <mergeCell ref="R165:S165"/>
    <mergeCell ref="T165:U165"/>
    <mergeCell ref="V165:W165"/>
    <mergeCell ref="F166:G166"/>
    <mergeCell ref="H166:I166"/>
    <mergeCell ref="J166:K166"/>
    <mergeCell ref="L166:M166"/>
    <mergeCell ref="N166:O166"/>
    <mergeCell ref="P166:Q166"/>
    <mergeCell ref="R166:S166"/>
    <mergeCell ref="T166:U166"/>
    <mergeCell ref="V166:W166"/>
    <mergeCell ref="F167:Y167"/>
    <mergeCell ref="F168:G168"/>
    <mergeCell ref="H168:I168"/>
    <mergeCell ref="J168:K168"/>
    <mergeCell ref="L168:M168"/>
    <mergeCell ref="N168:O168"/>
    <mergeCell ref="P168:Q168"/>
    <mergeCell ref="R168:S168"/>
    <mergeCell ref="T168:U168"/>
    <mergeCell ref="A160:Y160"/>
    <mergeCell ref="A161:A164"/>
    <mergeCell ref="B161:B164"/>
    <mergeCell ref="C161:C164"/>
    <mergeCell ref="D161:D164"/>
    <mergeCell ref="F161:G161"/>
    <mergeCell ref="H161:I161"/>
    <mergeCell ref="J161:K161"/>
    <mergeCell ref="L161:M161"/>
    <mergeCell ref="N161:O161"/>
    <mergeCell ref="P161:Q161"/>
    <mergeCell ref="R161:S161"/>
    <mergeCell ref="T161:U161"/>
    <mergeCell ref="V161:W161"/>
    <mergeCell ref="F162:G162"/>
    <mergeCell ref="H162:I162"/>
    <mergeCell ref="J162:K162"/>
    <mergeCell ref="L162:M162"/>
    <mergeCell ref="N162:O162"/>
    <mergeCell ref="P162:Q162"/>
    <mergeCell ref="R162:S162"/>
    <mergeCell ref="T162:U162"/>
    <mergeCell ref="V162:W162"/>
    <mergeCell ref="F163:Y163"/>
    <mergeCell ref="F164:G164"/>
    <mergeCell ref="H164:I164"/>
    <mergeCell ref="J164:K164"/>
    <mergeCell ref="L164:M164"/>
    <mergeCell ref="N164:O164"/>
    <mergeCell ref="P164:Q164"/>
    <mergeCell ref="R164:S164"/>
    <mergeCell ref="T164:U164"/>
    <mergeCell ref="L156:M156"/>
    <mergeCell ref="N156:O156"/>
    <mergeCell ref="P156:Q156"/>
    <mergeCell ref="R156:S156"/>
    <mergeCell ref="T156:U156"/>
    <mergeCell ref="V156:W156"/>
    <mergeCell ref="F157:Y157"/>
    <mergeCell ref="F158:G158"/>
    <mergeCell ref="H158:I158"/>
    <mergeCell ref="J158:K158"/>
    <mergeCell ref="L158:M158"/>
    <mergeCell ref="N158:O158"/>
    <mergeCell ref="P158:Q158"/>
    <mergeCell ref="R158:S158"/>
    <mergeCell ref="T158:U158"/>
    <mergeCell ref="V158:W158"/>
    <mergeCell ref="A159:Y159"/>
    <mergeCell ref="N151:O151"/>
    <mergeCell ref="P151:Q151"/>
    <mergeCell ref="R151:S151"/>
    <mergeCell ref="T151:U151"/>
    <mergeCell ref="V151:W151"/>
    <mergeCell ref="F152:Y152"/>
    <mergeCell ref="F153:G153"/>
    <mergeCell ref="H153:I153"/>
    <mergeCell ref="J153:K153"/>
    <mergeCell ref="L153:M153"/>
    <mergeCell ref="N153:O153"/>
    <mergeCell ref="P153:Q153"/>
    <mergeCell ref="R153:S153"/>
    <mergeCell ref="T153:U153"/>
    <mergeCell ref="V153:W153"/>
    <mergeCell ref="A154:Y154"/>
    <mergeCell ref="A155:A158"/>
    <mergeCell ref="B155:B158"/>
    <mergeCell ref="C155:C158"/>
    <mergeCell ref="D155:D158"/>
    <mergeCell ref="F155:G155"/>
    <mergeCell ref="H155:I155"/>
    <mergeCell ref="J155:K155"/>
    <mergeCell ref="L155:M155"/>
    <mergeCell ref="N155:O155"/>
    <mergeCell ref="P155:Q155"/>
    <mergeCell ref="R155:S155"/>
    <mergeCell ref="T155:U155"/>
    <mergeCell ref="V155:W155"/>
    <mergeCell ref="F156:G156"/>
    <mergeCell ref="H156:I156"/>
    <mergeCell ref="J156:K156"/>
    <mergeCell ref="N147:O147"/>
    <mergeCell ref="P147:Q147"/>
    <mergeCell ref="R147:S147"/>
    <mergeCell ref="T147:U147"/>
    <mergeCell ref="V147:W147"/>
    <mergeCell ref="F148:Y148"/>
    <mergeCell ref="F149:G149"/>
    <mergeCell ref="H149:I149"/>
    <mergeCell ref="J149:K149"/>
    <mergeCell ref="L149:M149"/>
    <mergeCell ref="N149:O149"/>
    <mergeCell ref="P149:Q149"/>
    <mergeCell ref="R149:S149"/>
    <mergeCell ref="T149:U149"/>
    <mergeCell ref="V149:W149"/>
    <mergeCell ref="A150:A153"/>
    <mergeCell ref="B150:B153"/>
    <mergeCell ref="C150:C153"/>
    <mergeCell ref="D150:D153"/>
    <mergeCell ref="F150:G150"/>
    <mergeCell ref="H150:I150"/>
    <mergeCell ref="J150:K150"/>
    <mergeCell ref="L150:M150"/>
    <mergeCell ref="N150:O150"/>
    <mergeCell ref="P150:Q150"/>
    <mergeCell ref="R150:S150"/>
    <mergeCell ref="T150:U150"/>
    <mergeCell ref="V150:W150"/>
    <mergeCell ref="F151:G151"/>
    <mergeCell ref="H151:I151"/>
    <mergeCell ref="J151:K151"/>
    <mergeCell ref="L151:M151"/>
    <mergeCell ref="N143:O143"/>
    <mergeCell ref="P143:Q143"/>
    <mergeCell ref="R143:S143"/>
    <mergeCell ref="T143:U143"/>
    <mergeCell ref="V143:W143"/>
    <mergeCell ref="F144:Y144"/>
    <mergeCell ref="F145:G145"/>
    <mergeCell ref="H145:I145"/>
    <mergeCell ref="J145:K145"/>
    <mergeCell ref="L145:M145"/>
    <mergeCell ref="N145:O145"/>
    <mergeCell ref="P145:Q145"/>
    <mergeCell ref="R145:S145"/>
    <mergeCell ref="T145:U145"/>
    <mergeCell ref="V145:W145"/>
    <mergeCell ref="A146:A149"/>
    <mergeCell ref="B146:B149"/>
    <mergeCell ref="C146:C149"/>
    <mergeCell ref="D146:D149"/>
    <mergeCell ref="F146:G146"/>
    <mergeCell ref="H146:I146"/>
    <mergeCell ref="J146:K146"/>
    <mergeCell ref="L146:M146"/>
    <mergeCell ref="N146:O146"/>
    <mergeCell ref="P146:Q146"/>
    <mergeCell ref="R146:S146"/>
    <mergeCell ref="T146:U146"/>
    <mergeCell ref="V146:W146"/>
    <mergeCell ref="F147:G147"/>
    <mergeCell ref="H147:I147"/>
    <mergeCell ref="J147:K147"/>
    <mergeCell ref="L147:M147"/>
    <mergeCell ref="R137:S137"/>
    <mergeCell ref="T137:U137"/>
    <mergeCell ref="V137:W137"/>
    <mergeCell ref="F138:Y138"/>
    <mergeCell ref="F139:G139"/>
    <mergeCell ref="H139:I139"/>
    <mergeCell ref="J139:K139"/>
    <mergeCell ref="L139:M139"/>
    <mergeCell ref="N139:O139"/>
    <mergeCell ref="P139:Q139"/>
    <mergeCell ref="R139:S139"/>
    <mergeCell ref="T139:U139"/>
    <mergeCell ref="V139:W139"/>
    <mergeCell ref="A140:Y140"/>
    <mergeCell ref="A141:Y141"/>
    <mergeCell ref="A142:A145"/>
    <mergeCell ref="B142:B145"/>
    <mergeCell ref="C142:C145"/>
    <mergeCell ref="D142:D145"/>
    <mergeCell ref="F142:G142"/>
    <mergeCell ref="H142:I142"/>
    <mergeCell ref="J142:K142"/>
    <mergeCell ref="L142:M142"/>
    <mergeCell ref="N142:O142"/>
    <mergeCell ref="P142:Q142"/>
    <mergeCell ref="R142:S142"/>
    <mergeCell ref="T142:U142"/>
    <mergeCell ref="V142:W142"/>
    <mergeCell ref="F143:G143"/>
    <mergeCell ref="H143:I143"/>
    <mergeCell ref="J143:K143"/>
    <mergeCell ref="L143:M143"/>
    <mergeCell ref="R133:S133"/>
    <mergeCell ref="T133:U133"/>
    <mergeCell ref="V133:W133"/>
    <mergeCell ref="F134:Y134"/>
    <mergeCell ref="F135:G135"/>
    <mergeCell ref="H135:I135"/>
    <mergeCell ref="J135:K135"/>
    <mergeCell ref="L135:M135"/>
    <mergeCell ref="N135:O135"/>
    <mergeCell ref="P135:Q135"/>
    <mergeCell ref="R135:S135"/>
    <mergeCell ref="T135:U135"/>
    <mergeCell ref="V135:W135"/>
    <mergeCell ref="A136:A139"/>
    <mergeCell ref="B136:B139"/>
    <mergeCell ref="C136:C139"/>
    <mergeCell ref="D136:D139"/>
    <mergeCell ref="F136:G136"/>
    <mergeCell ref="H136:I136"/>
    <mergeCell ref="J136:K136"/>
    <mergeCell ref="L136:M136"/>
    <mergeCell ref="N136:O136"/>
    <mergeCell ref="P136:Q136"/>
    <mergeCell ref="R136:S136"/>
    <mergeCell ref="T136:U136"/>
    <mergeCell ref="V136:W136"/>
    <mergeCell ref="F137:G137"/>
    <mergeCell ref="H137:I137"/>
    <mergeCell ref="J137:K137"/>
    <mergeCell ref="L137:M137"/>
    <mergeCell ref="N137:O137"/>
    <mergeCell ref="P137:Q137"/>
    <mergeCell ref="R129:S129"/>
    <mergeCell ref="T129:U129"/>
    <mergeCell ref="V129:W129"/>
    <mergeCell ref="F130:Y130"/>
    <mergeCell ref="F131:G131"/>
    <mergeCell ref="H131:I131"/>
    <mergeCell ref="J131:K131"/>
    <mergeCell ref="L131:M131"/>
    <mergeCell ref="N131:O131"/>
    <mergeCell ref="P131:Q131"/>
    <mergeCell ref="R131:S131"/>
    <mergeCell ref="T131:U131"/>
    <mergeCell ref="V131:W131"/>
    <mergeCell ref="A132:A135"/>
    <mergeCell ref="B132:B135"/>
    <mergeCell ref="C132:C135"/>
    <mergeCell ref="D132:D135"/>
    <mergeCell ref="F132:G132"/>
    <mergeCell ref="H132:I132"/>
    <mergeCell ref="J132:K132"/>
    <mergeCell ref="L132:M132"/>
    <mergeCell ref="N132:O132"/>
    <mergeCell ref="P132:Q132"/>
    <mergeCell ref="R132:S132"/>
    <mergeCell ref="T132:U132"/>
    <mergeCell ref="V132:W132"/>
    <mergeCell ref="F133:G133"/>
    <mergeCell ref="H133:I133"/>
    <mergeCell ref="J133:K133"/>
    <mergeCell ref="L133:M133"/>
    <mergeCell ref="N133:O133"/>
    <mergeCell ref="P133:Q133"/>
    <mergeCell ref="R125:S125"/>
    <mergeCell ref="T125:U125"/>
    <mergeCell ref="V125:W125"/>
    <mergeCell ref="F126:Y126"/>
    <mergeCell ref="F127:G127"/>
    <mergeCell ref="H127:I127"/>
    <mergeCell ref="J127:K127"/>
    <mergeCell ref="L127:M127"/>
    <mergeCell ref="N127:O127"/>
    <mergeCell ref="P127:Q127"/>
    <mergeCell ref="R127:S127"/>
    <mergeCell ref="T127:U127"/>
    <mergeCell ref="V127:W127"/>
    <mergeCell ref="A128:A131"/>
    <mergeCell ref="B128:B131"/>
    <mergeCell ref="C128:C131"/>
    <mergeCell ref="D128:D131"/>
    <mergeCell ref="F128:G128"/>
    <mergeCell ref="H128:I128"/>
    <mergeCell ref="J128:K128"/>
    <mergeCell ref="L128:M128"/>
    <mergeCell ref="N128:O128"/>
    <mergeCell ref="P128:Q128"/>
    <mergeCell ref="R128:S128"/>
    <mergeCell ref="T128:U128"/>
    <mergeCell ref="V128:W128"/>
    <mergeCell ref="F129:G129"/>
    <mergeCell ref="H129:I129"/>
    <mergeCell ref="J129:K129"/>
    <mergeCell ref="L129:M129"/>
    <mergeCell ref="N129:O129"/>
    <mergeCell ref="P129:Q129"/>
    <mergeCell ref="R121:S121"/>
    <mergeCell ref="T121:U121"/>
    <mergeCell ref="V121:W121"/>
    <mergeCell ref="F122:Y122"/>
    <mergeCell ref="F123:G123"/>
    <mergeCell ref="H123:I123"/>
    <mergeCell ref="J123:K123"/>
    <mergeCell ref="L123:M123"/>
    <mergeCell ref="N123:O123"/>
    <mergeCell ref="P123:Q123"/>
    <mergeCell ref="R123:S123"/>
    <mergeCell ref="T123:U123"/>
    <mergeCell ref="V123:W123"/>
    <mergeCell ref="A124:A127"/>
    <mergeCell ref="B124:B127"/>
    <mergeCell ref="C124:C127"/>
    <mergeCell ref="D124:D127"/>
    <mergeCell ref="F124:G124"/>
    <mergeCell ref="H124:I124"/>
    <mergeCell ref="J124:K124"/>
    <mergeCell ref="L124:M124"/>
    <mergeCell ref="N124:O124"/>
    <mergeCell ref="P124:Q124"/>
    <mergeCell ref="R124:S124"/>
    <mergeCell ref="T124:U124"/>
    <mergeCell ref="V124:W124"/>
    <mergeCell ref="F125:G125"/>
    <mergeCell ref="H125:I125"/>
    <mergeCell ref="J125:K125"/>
    <mergeCell ref="L125:M125"/>
    <mergeCell ref="N125:O125"/>
    <mergeCell ref="P125:Q125"/>
    <mergeCell ref="L116:M116"/>
    <mergeCell ref="N116:O116"/>
    <mergeCell ref="P116:Q116"/>
    <mergeCell ref="R116:S116"/>
    <mergeCell ref="T116:U116"/>
    <mergeCell ref="V116:W116"/>
    <mergeCell ref="L118:M118"/>
    <mergeCell ref="N118:O118"/>
    <mergeCell ref="P118:Q118"/>
    <mergeCell ref="R118:S118"/>
    <mergeCell ref="T118:U118"/>
    <mergeCell ref="V118:W118"/>
    <mergeCell ref="A119:Y119"/>
    <mergeCell ref="A120:A123"/>
    <mergeCell ref="B120:B123"/>
    <mergeCell ref="C120:C123"/>
    <mergeCell ref="D120:D123"/>
    <mergeCell ref="F120:G120"/>
    <mergeCell ref="H120:I120"/>
    <mergeCell ref="J120:K120"/>
    <mergeCell ref="L120:M120"/>
    <mergeCell ref="N120:O120"/>
    <mergeCell ref="P120:Q120"/>
    <mergeCell ref="R120:S120"/>
    <mergeCell ref="T120:U120"/>
    <mergeCell ref="V120:W120"/>
    <mergeCell ref="F121:G121"/>
    <mergeCell ref="H121:I121"/>
    <mergeCell ref="J121:K121"/>
    <mergeCell ref="L121:M121"/>
    <mergeCell ref="N121:O121"/>
    <mergeCell ref="P121:Q121"/>
    <mergeCell ref="L112:M112"/>
    <mergeCell ref="N112:O112"/>
    <mergeCell ref="P112:Q112"/>
    <mergeCell ref="R112:S112"/>
    <mergeCell ref="T112:U112"/>
    <mergeCell ref="V112:W112"/>
    <mergeCell ref="L114:M114"/>
    <mergeCell ref="N114:O114"/>
    <mergeCell ref="P114:Q114"/>
    <mergeCell ref="R114:S114"/>
    <mergeCell ref="T114:U114"/>
    <mergeCell ref="V114:W114"/>
    <mergeCell ref="A115:A118"/>
    <mergeCell ref="B115:B118"/>
    <mergeCell ref="C115:C118"/>
    <mergeCell ref="D115:D118"/>
    <mergeCell ref="F115:G115"/>
    <mergeCell ref="H115:I115"/>
    <mergeCell ref="F117:Y117"/>
    <mergeCell ref="F118:G118"/>
    <mergeCell ref="H118:I118"/>
    <mergeCell ref="J118:K118"/>
    <mergeCell ref="J115:K115"/>
    <mergeCell ref="L115:M115"/>
    <mergeCell ref="N115:O115"/>
    <mergeCell ref="P115:Q115"/>
    <mergeCell ref="R115:S115"/>
    <mergeCell ref="T115:U115"/>
    <mergeCell ref="V115:W115"/>
    <mergeCell ref="F116:G116"/>
    <mergeCell ref="H116:I116"/>
    <mergeCell ref="J116:K116"/>
    <mergeCell ref="L108:M108"/>
    <mergeCell ref="N108:O108"/>
    <mergeCell ref="P108:Q108"/>
    <mergeCell ref="R108:S108"/>
    <mergeCell ref="T108:U108"/>
    <mergeCell ref="V108:W108"/>
    <mergeCell ref="L110:M110"/>
    <mergeCell ref="N110:O110"/>
    <mergeCell ref="P110:Q110"/>
    <mergeCell ref="R110:S110"/>
    <mergeCell ref="T110:U110"/>
    <mergeCell ref="V110:W110"/>
    <mergeCell ref="A111:A114"/>
    <mergeCell ref="B111:B114"/>
    <mergeCell ref="C111:C114"/>
    <mergeCell ref="D111:D114"/>
    <mergeCell ref="F111:G111"/>
    <mergeCell ref="H111:I111"/>
    <mergeCell ref="F113:Y113"/>
    <mergeCell ref="F114:G114"/>
    <mergeCell ref="H114:I114"/>
    <mergeCell ref="J114:K114"/>
    <mergeCell ref="J111:K111"/>
    <mergeCell ref="L111:M111"/>
    <mergeCell ref="N111:O111"/>
    <mergeCell ref="P111:Q111"/>
    <mergeCell ref="R111:S111"/>
    <mergeCell ref="T111:U111"/>
    <mergeCell ref="V111:W111"/>
    <mergeCell ref="F112:G112"/>
    <mergeCell ref="H112:I112"/>
    <mergeCell ref="J112:K112"/>
    <mergeCell ref="L104:M104"/>
    <mergeCell ref="N104:O104"/>
    <mergeCell ref="P104:Q104"/>
    <mergeCell ref="R104:S104"/>
    <mergeCell ref="T104:U104"/>
    <mergeCell ref="V104:W104"/>
    <mergeCell ref="L106:M106"/>
    <mergeCell ref="N106:O106"/>
    <mergeCell ref="P106:Q106"/>
    <mergeCell ref="R106:S106"/>
    <mergeCell ref="T106:U106"/>
    <mergeCell ref="V106:W106"/>
    <mergeCell ref="A107:A110"/>
    <mergeCell ref="B107:B110"/>
    <mergeCell ref="C107:C110"/>
    <mergeCell ref="D107:D110"/>
    <mergeCell ref="F107:G107"/>
    <mergeCell ref="H107:I107"/>
    <mergeCell ref="F109:Y109"/>
    <mergeCell ref="F110:G110"/>
    <mergeCell ref="H110:I110"/>
    <mergeCell ref="J110:K110"/>
    <mergeCell ref="J107:K107"/>
    <mergeCell ref="L107:M107"/>
    <mergeCell ref="N107:O107"/>
    <mergeCell ref="P107:Q107"/>
    <mergeCell ref="R107:S107"/>
    <mergeCell ref="T107:U107"/>
    <mergeCell ref="V107:W107"/>
    <mergeCell ref="F108:G108"/>
    <mergeCell ref="H108:I108"/>
    <mergeCell ref="J108:K108"/>
    <mergeCell ref="L100:M100"/>
    <mergeCell ref="N100:O100"/>
    <mergeCell ref="P100:Q100"/>
    <mergeCell ref="R100:S100"/>
    <mergeCell ref="T100:U100"/>
    <mergeCell ref="V100:W100"/>
    <mergeCell ref="L102:M102"/>
    <mergeCell ref="N102:O102"/>
    <mergeCell ref="P102:Q102"/>
    <mergeCell ref="R102:S102"/>
    <mergeCell ref="T102:U102"/>
    <mergeCell ref="V102:W102"/>
    <mergeCell ref="A103:A106"/>
    <mergeCell ref="B103:B106"/>
    <mergeCell ref="C103:C106"/>
    <mergeCell ref="D103:D106"/>
    <mergeCell ref="F103:G103"/>
    <mergeCell ref="H103:I103"/>
    <mergeCell ref="F105:Y105"/>
    <mergeCell ref="F106:G106"/>
    <mergeCell ref="H106:I106"/>
    <mergeCell ref="J106:K106"/>
    <mergeCell ref="J103:K103"/>
    <mergeCell ref="L103:M103"/>
    <mergeCell ref="N103:O103"/>
    <mergeCell ref="P103:Q103"/>
    <mergeCell ref="R103:S103"/>
    <mergeCell ref="T103:U103"/>
    <mergeCell ref="V103:W103"/>
    <mergeCell ref="F104:G104"/>
    <mergeCell ref="H104:I104"/>
    <mergeCell ref="J104:K104"/>
    <mergeCell ref="L96:M96"/>
    <mergeCell ref="N96:O96"/>
    <mergeCell ref="P96:Q96"/>
    <mergeCell ref="R96:S96"/>
    <mergeCell ref="T96:U96"/>
    <mergeCell ref="V96:W96"/>
    <mergeCell ref="L98:M98"/>
    <mergeCell ref="N98:O98"/>
    <mergeCell ref="P98:Q98"/>
    <mergeCell ref="R98:S98"/>
    <mergeCell ref="T98:U98"/>
    <mergeCell ref="V98:W98"/>
    <mergeCell ref="A99:A102"/>
    <mergeCell ref="B99:B102"/>
    <mergeCell ref="C99:C102"/>
    <mergeCell ref="D99:D102"/>
    <mergeCell ref="F99:G99"/>
    <mergeCell ref="H99:I99"/>
    <mergeCell ref="F101:Y101"/>
    <mergeCell ref="F102:G102"/>
    <mergeCell ref="H102:I102"/>
    <mergeCell ref="J102:K102"/>
    <mergeCell ref="J99:K99"/>
    <mergeCell ref="L99:M99"/>
    <mergeCell ref="N99:O99"/>
    <mergeCell ref="P99:Q99"/>
    <mergeCell ref="R99:S99"/>
    <mergeCell ref="T99:U99"/>
    <mergeCell ref="V99:W99"/>
    <mergeCell ref="F100:G100"/>
    <mergeCell ref="H100:I100"/>
    <mergeCell ref="J100:K100"/>
    <mergeCell ref="T92:U92"/>
    <mergeCell ref="V92:W92"/>
    <mergeCell ref="F93:Y93"/>
    <mergeCell ref="F94:G94"/>
    <mergeCell ref="H94:I94"/>
    <mergeCell ref="J94:K94"/>
    <mergeCell ref="L94:M94"/>
    <mergeCell ref="N94:O94"/>
    <mergeCell ref="P94:Q94"/>
    <mergeCell ref="R94:S94"/>
    <mergeCell ref="T94:U94"/>
    <mergeCell ref="V94:W94"/>
    <mergeCell ref="A95:A98"/>
    <mergeCell ref="B95:B98"/>
    <mergeCell ref="C95:C98"/>
    <mergeCell ref="D95:D98"/>
    <mergeCell ref="F95:G95"/>
    <mergeCell ref="H95:I95"/>
    <mergeCell ref="F97:Y97"/>
    <mergeCell ref="F98:G98"/>
    <mergeCell ref="H98:I98"/>
    <mergeCell ref="J98:K98"/>
    <mergeCell ref="J95:K95"/>
    <mergeCell ref="L95:M95"/>
    <mergeCell ref="N95:O95"/>
    <mergeCell ref="P95:Q95"/>
    <mergeCell ref="R95:S95"/>
    <mergeCell ref="T95:U95"/>
    <mergeCell ref="V95:W95"/>
    <mergeCell ref="F96:G96"/>
    <mergeCell ref="H96:I96"/>
    <mergeCell ref="J96:K96"/>
    <mergeCell ref="T88:U88"/>
    <mergeCell ref="V88:W88"/>
    <mergeCell ref="F89:Y89"/>
    <mergeCell ref="F90:G90"/>
    <mergeCell ref="H90:I90"/>
    <mergeCell ref="J90:K90"/>
    <mergeCell ref="L90:M90"/>
    <mergeCell ref="N90:O90"/>
    <mergeCell ref="P90:Q90"/>
    <mergeCell ref="R90:S90"/>
    <mergeCell ref="T90:U90"/>
    <mergeCell ref="V90:W90"/>
    <mergeCell ref="A91:A94"/>
    <mergeCell ref="B91:B94"/>
    <mergeCell ref="C91:C94"/>
    <mergeCell ref="D91:D94"/>
    <mergeCell ref="F91:G91"/>
    <mergeCell ref="H91:I91"/>
    <mergeCell ref="J91:K91"/>
    <mergeCell ref="L91:M91"/>
    <mergeCell ref="N91:O91"/>
    <mergeCell ref="P91:Q91"/>
    <mergeCell ref="R91:S91"/>
    <mergeCell ref="T91:U91"/>
    <mergeCell ref="V91:W91"/>
    <mergeCell ref="F92:G92"/>
    <mergeCell ref="H92:I92"/>
    <mergeCell ref="J92:K92"/>
    <mergeCell ref="L92:M92"/>
    <mergeCell ref="N92:O92"/>
    <mergeCell ref="P92:Q92"/>
    <mergeCell ref="R92:S92"/>
    <mergeCell ref="P82:Q82"/>
    <mergeCell ref="R82:S82"/>
    <mergeCell ref="T82:U82"/>
    <mergeCell ref="V82:W82"/>
    <mergeCell ref="L84:M84"/>
    <mergeCell ref="N84:O84"/>
    <mergeCell ref="P84:Q84"/>
    <mergeCell ref="R84:S84"/>
    <mergeCell ref="T84:U84"/>
    <mergeCell ref="V84:W84"/>
    <mergeCell ref="A85:Y85"/>
    <mergeCell ref="A86:Y86"/>
    <mergeCell ref="A87:A90"/>
    <mergeCell ref="B87:B90"/>
    <mergeCell ref="C87:C90"/>
    <mergeCell ref="D87:D90"/>
    <mergeCell ref="F87:G87"/>
    <mergeCell ref="H87:I87"/>
    <mergeCell ref="J87:K87"/>
    <mergeCell ref="L87:M87"/>
    <mergeCell ref="N87:O87"/>
    <mergeCell ref="P87:Q87"/>
    <mergeCell ref="R87:S87"/>
    <mergeCell ref="T87:U87"/>
    <mergeCell ref="V87:W87"/>
    <mergeCell ref="F88:G88"/>
    <mergeCell ref="H88:I88"/>
    <mergeCell ref="J88:K88"/>
    <mergeCell ref="L88:M88"/>
    <mergeCell ref="N88:O88"/>
    <mergeCell ref="P88:Q88"/>
    <mergeCell ref="R88:S88"/>
    <mergeCell ref="P78:Q78"/>
    <mergeCell ref="R78:S78"/>
    <mergeCell ref="T78:U78"/>
    <mergeCell ref="V78:W78"/>
    <mergeCell ref="L80:M80"/>
    <mergeCell ref="N80:O80"/>
    <mergeCell ref="P80:Q80"/>
    <mergeCell ref="R80:S80"/>
    <mergeCell ref="T80:U80"/>
    <mergeCell ref="V80:W80"/>
    <mergeCell ref="A81:A84"/>
    <mergeCell ref="B81:B84"/>
    <mergeCell ref="C81:C84"/>
    <mergeCell ref="D81:D84"/>
    <mergeCell ref="F81:G81"/>
    <mergeCell ref="H81:I81"/>
    <mergeCell ref="F83:Y83"/>
    <mergeCell ref="F84:G84"/>
    <mergeCell ref="H84:I84"/>
    <mergeCell ref="J84:K84"/>
    <mergeCell ref="J81:K81"/>
    <mergeCell ref="L81:M81"/>
    <mergeCell ref="N81:O81"/>
    <mergeCell ref="P81:Q81"/>
    <mergeCell ref="R81:S81"/>
    <mergeCell ref="T81:U81"/>
    <mergeCell ref="V81:W81"/>
    <mergeCell ref="F82:G82"/>
    <mergeCell ref="H82:I82"/>
    <mergeCell ref="J82:K82"/>
    <mergeCell ref="L82:M82"/>
    <mergeCell ref="N82:O82"/>
    <mergeCell ref="P74:Q74"/>
    <mergeCell ref="R74:S74"/>
    <mergeCell ref="T74:U74"/>
    <mergeCell ref="V74:W74"/>
    <mergeCell ref="L76:M76"/>
    <mergeCell ref="N76:O76"/>
    <mergeCell ref="P76:Q76"/>
    <mergeCell ref="R76:S76"/>
    <mergeCell ref="T76:U76"/>
    <mergeCell ref="V76:W76"/>
    <mergeCell ref="A77:A80"/>
    <mergeCell ref="B77:B80"/>
    <mergeCell ref="C77:C80"/>
    <mergeCell ref="D77:D80"/>
    <mergeCell ref="F77:G77"/>
    <mergeCell ref="H77:I77"/>
    <mergeCell ref="F79:Y79"/>
    <mergeCell ref="F80:G80"/>
    <mergeCell ref="H80:I80"/>
    <mergeCell ref="J80:K80"/>
    <mergeCell ref="J77:K77"/>
    <mergeCell ref="L77:M77"/>
    <mergeCell ref="N77:O77"/>
    <mergeCell ref="P77:Q77"/>
    <mergeCell ref="R77:S77"/>
    <mergeCell ref="T77:U77"/>
    <mergeCell ref="V77:W77"/>
    <mergeCell ref="F78:G78"/>
    <mergeCell ref="H78:I78"/>
    <mergeCell ref="J78:K78"/>
    <mergeCell ref="L78:M78"/>
    <mergeCell ref="N78:O78"/>
    <mergeCell ref="F71:Y71"/>
    <mergeCell ref="F72:G72"/>
    <mergeCell ref="H72:I72"/>
    <mergeCell ref="J72:K72"/>
    <mergeCell ref="L72:M72"/>
    <mergeCell ref="N72:O72"/>
    <mergeCell ref="P72:Q72"/>
    <mergeCell ref="R72:S72"/>
    <mergeCell ref="T72:U72"/>
    <mergeCell ref="V72:W72"/>
    <mergeCell ref="A73:A76"/>
    <mergeCell ref="B73:B76"/>
    <mergeCell ref="C73:C76"/>
    <mergeCell ref="D73:D76"/>
    <mergeCell ref="F73:G73"/>
    <mergeCell ref="H73:I73"/>
    <mergeCell ref="F75:Y75"/>
    <mergeCell ref="F76:G76"/>
    <mergeCell ref="H76:I76"/>
    <mergeCell ref="J76:K76"/>
    <mergeCell ref="J73:K73"/>
    <mergeCell ref="L73:M73"/>
    <mergeCell ref="N73:O73"/>
    <mergeCell ref="P73:Q73"/>
    <mergeCell ref="R73:S73"/>
    <mergeCell ref="T73:U73"/>
    <mergeCell ref="V73:W73"/>
    <mergeCell ref="F74:G74"/>
    <mergeCell ref="H74:I74"/>
    <mergeCell ref="J74:K74"/>
    <mergeCell ref="L74:M74"/>
    <mergeCell ref="N74:O74"/>
    <mergeCell ref="F67:Y67"/>
    <mergeCell ref="F68:G68"/>
    <mergeCell ref="H68:I68"/>
    <mergeCell ref="J68:K68"/>
    <mergeCell ref="L68:M68"/>
    <mergeCell ref="N68:O68"/>
    <mergeCell ref="P68:Q68"/>
    <mergeCell ref="R68:S68"/>
    <mergeCell ref="T68:U68"/>
    <mergeCell ref="V68:W68"/>
    <mergeCell ref="A69:A72"/>
    <mergeCell ref="B69:B72"/>
    <mergeCell ref="C69:C72"/>
    <mergeCell ref="D69:D72"/>
    <mergeCell ref="F69:G69"/>
    <mergeCell ref="H69:I69"/>
    <mergeCell ref="J69:K69"/>
    <mergeCell ref="L69:M69"/>
    <mergeCell ref="N69:O69"/>
    <mergeCell ref="P69:Q69"/>
    <mergeCell ref="R69:S69"/>
    <mergeCell ref="T69:U69"/>
    <mergeCell ref="V69:W69"/>
    <mergeCell ref="F70:G70"/>
    <mergeCell ref="H70:I70"/>
    <mergeCell ref="J70:K70"/>
    <mergeCell ref="L70:M70"/>
    <mergeCell ref="N70:O70"/>
    <mergeCell ref="P70:Q70"/>
    <mergeCell ref="R70:S70"/>
    <mergeCell ref="T70:U70"/>
    <mergeCell ref="V70:W70"/>
    <mergeCell ref="V62:W62"/>
    <mergeCell ref="F64:G64"/>
    <mergeCell ref="H64:I64"/>
    <mergeCell ref="J64:K64"/>
    <mergeCell ref="L64:M64"/>
    <mergeCell ref="N64:O64"/>
    <mergeCell ref="P64:Q64"/>
    <mergeCell ref="R64:S64"/>
    <mergeCell ref="T64:U64"/>
    <mergeCell ref="V64:W64"/>
    <mergeCell ref="A65:A68"/>
    <mergeCell ref="B65:B68"/>
    <mergeCell ref="C65:C68"/>
    <mergeCell ref="D65:D68"/>
    <mergeCell ref="F65:G65"/>
    <mergeCell ref="H65:I65"/>
    <mergeCell ref="J65:K65"/>
    <mergeCell ref="L65:M65"/>
    <mergeCell ref="N65:O65"/>
    <mergeCell ref="P65:Q65"/>
    <mergeCell ref="R65:S65"/>
    <mergeCell ref="T65:U65"/>
    <mergeCell ref="V65:W65"/>
    <mergeCell ref="F66:G66"/>
    <mergeCell ref="H66:I66"/>
    <mergeCell ref="J66:K66"/>
    <mergeCell ref="L66:M66"/>
    <mergeCell ref="N66:O66"/>
    <mergeCell ref="P66:Q66"/>
    <mergeCell ref="R66:S66"/>
    <mergeCell ref="T66:U66"/>
    <mergeCell ref="V66:W66"/>
    <mergeCell ref="V58:W58"/>
    <mergeCell ref="F59:Y59"/>
    <mergeCell ref="F60:G60"/>
    <mergeCell ref="H60:I60"/>
    <mergeCell ref="J60:K60"/>
    <mergeCell ref="L60:M60"/>
    <mergeCell ref="N60:O60"/>
    <mergeCell ref="P60:Q60"/>
    <mergeCell ref="R60:S60"/>
    <mergeCell ref="T60:U60"/>
    <mergeCell ref="V60:W60"/>
    <mergeCell ref="A61:A64"/>
    <mergeCell ref="B61:B64"/>
    <mergeCell ref="C61:C64"/>
    <mergeCell ref="D61:D64"/>
    <mergeCell ref="F61:G61"/>
    <mergeCell ref="H61:I61"/>
    <mergeCell ref="J61:K61"/>
    <mergeCell ref="L61:M61"/>
    <mergeCell ref="N61:O61"/>
    <mergeCell ref="P61:Q61"/>
    <mergeCell ref="R61:S61"/>
    <mergeCell ref="T61:U61"/>
    <mergeCell ref="V61:W61"/>
    <mergeCell ref="F62:G62"/>
    <mergeCell ref="H62:I62"/>
    <mergeCell ref="J62:K62"/>
    <mergeCell ref="L62:M62"/>
    <mergeCell ref="N62:O62"/>
    <mergeCell ref="P62:Q62"/>
    <mergeCell ref="R62:S62"/>
    <mergeCell ref="T62:U62"/>
    <mergeCell ref="P53:Q53"/>
    <mergeCell ref="R53:S53"/>
    <mergeCell ref="T53:U53"/>
    <mergeCell ref="V53:W53"/>
    <mergeCell ref="L55:M55"/>
    <mergeCell ref="N55:O55"/>
    <mergeCell ref="P55:Q55"/>
    <mergeCell ref="R55:S55"/>
    <mergeCell ref="T55:U55"/>
    <mergeCell ref="V55:W55"/>
    <mergeCell ref="A56:Y56"/>
    <mergeCell ref="A57:A60"/>
    <mergeCell ref="B57:B60"/>
    <mergeCell ref="C57:C60"/>
    <mergeCell ref="D57:D60"/>
    <mergeCell ref="F57:G57"/>
    <mergeCell ref="H57:I57"/>
    <mergeCell ref="J57:K57"/>
    <mergeCell ref="L57:M57"/>
    <mergeCell ref="N57:O57"/>
    <mergeCell ref="P57:Q57"/>
    <mergeCell ref="R57:S57"/>
    <mergeCell ref="T57:U57"/>
    <mergeCell ref="V57:W57"/>
    <mergeCell ref="F58:G58"/>
    <mergeCell ref="H58:I58"/>
    <mergeCell ref="J58:K58"/>
    <mergeCell ref="L58:M58"/>
    <mergeCell ref="N58:O58"/>
    <mergeCell ref="P58:Q58"/>
    <mergeCell ref="R58:S58"/>
    <mergeCell ref="T58:U58"/>
    <mergeCell ref="P49:Q49"/>
    <mergeCell ref="R49:S49"/>
    <mergeCell ref="T49:U49"/>
    <mergeCell ref="V49:W49"/>
    <mergeCell ref="L51:M51"/>
    <mergeCell ref="N51:O51"/>
    <mergeCell ref="P51:Q51"/>
    <mergeCell ref="R51:S51"/>
    <mergeCell ref="T51:U51"/>
    <mergeCell ref="V51:W51"/>
    <mergeCell ref="A52:A55"/>
    <mergeCell ref="B52:B55"/>
    <mergeCell ref="C52:C55"/>
    <mergeCell ref="D52:D55"/>
    <mergeCell ref="F52:G52"/>
    <mergeCell ref="H52:I52"/>
    <mergeCell ref="F54:Y54"/>
    <mergeCell ref="F55:G55"/>
    <mergeCell ref="H55:I55"/>
    <mergeCell ref="J55:K55"/>
    <mergeCell ref="J52:K52"/>
    <mergeCell ref="L52:M52"/>
    <mergeCell ref="N52:O52"/>
    <mergeCell ref="P52:Q52"/>
    <mergeCell ref="R52:S52"/>
    <mergeCell ref="T52:U52"/>
    <mergeCell ref="V52:W52"/>
    <mergeCell ref="F53:G53"/>
    <mergeCell ref="H53:I53"/>
    <mergeCell ref="J53:K53"/>
    <mergeCell ref="L53:M53"/>
    <mergeCell ref="N53:O53"/>
    <mergeCell ref="P45:Q45"/>
    <mergeCell ref="R45:S45"/>
    <mergeCell ref="T45:U45"/>
    <mergeCell ref="V45:W45"/>
    <mergeCell ref="L47:M47"/>
    <mergeCell ref="N47:O47"/>
    <mergeCell ref="P47:Q47"/>
    <mergeCell ref="R47:S47"/>
    <mergeCell ref="T47:U47"/>
    <mergeCell ref="V47:W47"/>
    <mergeCell ref="A48:A51"/>
    <mergeCell ref="B48:B51"/>
    <mergeCell ref="C48:C51"/>
    <mergeCell ref="D48:D51"/>
    <mergeCell ref="F48:G48"/>
    <mergeCell ref="H48:I48"/>
    <mergeCell ref="F50:Y50"/>
    <mergeCell ref="F51:G51"/>
    <mergeCell ref="H51:I51"/>
    <mergeCell ref="J51:K51"/>
    <mergeCell ref="J48:K48"/>
    <mergeCell ref="L48:M48"/>
    <mergeCell ref="N48:O48"/>
    <mergeCell ref="P48:Q48"/>
    <mergeCell ref="R48:S48"/>
    <mergeCell ref="T48:U48"/>
    <mergeCell ref="V48:W48"/>
    <mergeCell ref="F49:G49"/>
    <mergeCell ref="H49:I49"/>
    <mergeCell ref="J49:K49"/>
    <mergeCell ref="L49:M49"/>
    <mergeCell ref="N49:O49"/>
    <mergeCell ref="P41:Q41"/>
    <mergeCell ref="R41:S41"/>
    <mergeCell ref="T41:U41"/>
    <mergeCell ref="V41:W41"/>
    <mergeCell ref="L43:M43"/>
    <mergeCell ref="N43:O43"/>
    <mergeCell ref="P43:Q43"/>
    <mergeCell ref="R43:S43"/>
    <mergeCell ref="T43:U43"/>
    <mergeCell ref="V43:W43"/>
    <mergeCell ref="A44:A47"/>
    <mergeCell ref="B44:B47"/>
    <mergeCell ref="C44:C47"/>
    <mergeCell ref="D44:D47"/>
    <mergeCell ref="F44:G44"/>
    <mergeCell ref="H44:I44"/>
    <mergeCell ref="F46:Y46"/>
    <mergeCell ref="F47:G47"/>
    <mergeCell ref="H47:I47"/>
    <mergeCell ref="J47:K47"/>
    <mergeCell ref="J44:K44"/>
    <mergeCell ref="L44:M44"/>
    <mergeCell ref="N44:O44"/>
    <mergeCell ref="P44:Q44"/>
    <mergeCell ref="R44:S44"/>
    <mergeCell ref="T44:U44"/>
    <mergeCell ref="V44:W44"/>
    <mergeCell ref="F45:G45"/>
    <mergeCell ref="H45:I45"/>
    <mergeCell ref="J45:K45"/>
    <mergeCell ref="L45:M45"/>
    <mergeCell ref="N45:O45"/>
    <mergeCell ref="P37:Q37"/>
    <mergeCell ref="R37:S37"/>
    <mergeCell ref="T37:U37"/>
    <mergeCell ref="V37:W37"/>
    <mergeCell ref="L39:M39"/>
    <mergeCell ref="N39:O39"/>
    <mergeCell ref="P39:Q39"/>
    <mergeCell ref="R39:S39"/>
    <mergeCell ref="T39:U39"/>
    <mergeCell ref="V39:W39"/>
    <mergeCell ref="A40:A43"/>
    <mergeCell ref="B40:B43"/>
    <mergeCell ref="C40:C43"/>
    <mergeCell ref="D40:D43"/>
    <mergeCell ref="F40:G40"/>
    <mergeCell ref="H40:I40"/>
    <mergeCell ref="F42:Y42"/>
    <mergeCell ref="F43:G43"/>
    <mergeCell ref="H43:I43"/>
    <mergeCell ref="J43:K43"/>
    <mergeCell ref="J40:K40"/>
    <mergeCell ref="L40:M40"/>
    <mergeCell ref="N40:O40"/>
    <mergeCell ref="P40:Q40"/>
    <mergeCell ref="R40:S40"/>
    <mergeCell ref="T40:U40"/>
    <mergeCell ref="V40:W40"/>
    <mergeCell ref="F41:G41"/>
    <mergeCell ref="H41:I41"/>
    <mergeCell ref="J41:K41"/>
    <mergeCell ref="L41:M41"/>
    <mergeCell ref="N41:O41"/>
    <mergeCell ref="P33:Q33"/>
    <mergeCell ref="R33:S33"/>
    <mergeCell ref="T33:U33"/>
    <mergeCell ref="V33:W33"/>
    <mergeCell ref="L35:M35"/>
    <mergeCell ref="N35:O35"/>
    <mergeCell ref="P35:Q35"/>
    <mergeCell ref="R35:S35"/>
    <mergeCell ref="T35:U35"/>
    <mergeCell ref="V35:W35"/>
    <mergeCell ref="A36:A39"/>
    <mergeCell ref="B36:B39"/>
    <mergeCell ref="C36:C39"/>
    <mergeCell ref="D36:D39"/>
    <mergeCell ref="F36:G36"/>
    <mergeCell ref="H36:I36"/>
    <mergeCell ref="F38:Y38"/>
    <mergeCell ref="F39:G39"/>
    <mergeCell ref="H39:I39"/>
    <mergeCell ref="J39:K39"/>
    <mergeCell ref="J36:K36"/>
    <mergeCell ref="L36:M36"/>
    <mergeCell ref="N36:O36"/>
    <mergeCell ref="P36:Q36"/>
    <mergeCell ref="R36:S36"/>
    <mergeCell ref="T36:U36"/>
    <mergeCell ref="V36:W36"/>
    <mergeCell ref="F37:G37"/>
    <mergeCell ref="H37:I37"/>
    <mergeCell ref="J37:K37"/>
    <mergeCell ref="L37:M37"/>
    <mergeCell ref="N37:O37"/>
    <mergeCell ref="P29:Q29"/>
    <mergeCell ref="R29:S29"/>
    <mergeCell ref="T29:U29"/>
    <mergeCell ref="V29:W29"/>
    <mergeCell ref="L31:M31"/>
    <mergeCell ref="N31:O31"/>
    <mergeCell ref="P31:Q31"/>
    <mergeCell ref="R31:S31"/>
    <mergeCell ref="T31:U31"/>
    <mergeCell ref="V31:W31"/>
    <mergeCell ref="A32:A35"/>
    <mergeCell ref="B32:B35"/>
    <mergeCell ref="C32:C35"/>
    <mergeCell ref="D32:D35"/>
    <mergeCell ref="F32:G32"/>
    <mergeCell ref="H32:I32"/>
    <mergeCell ref="F34:Y34"/>
    <mergeCell ref="F35:G35"/>
    <mergeCell ref="H35:I35"/>
    <mergeCell ref="J35:K35"/>
    <mergeCell ref="J32:K32"/>
    <mergeCell ref="L32:M32"/>
    <mergeCell ref="N32:O32"/>
    <mergeCell ref="P32:Q32"/>
    <mergeCell ref="R32:S32"/>
    <mergeCell ref="T32:U32"/>
    <mergeCell ref="V32:W32"/>
    <mergeCell ref="F33:G33"/>
    <mergeCell ref="H33:I33"/>
    <mergeCell ref="J33:K33"/>
    <mergeCell ref="L33:M33"/>
    <mergeCell ref="N33:O33"/>
    <mergeCell ref="P25:Q25"/>
    <mergeCell ref="R25:S25"/>
    <mergeCell ref="T25:U25"/>
    <mergeCell ref="V25:W25"/>
    <mergeCell ref="L27:M27"/>
    <mergeCell ref="N27:O27"/>
    <mergeCell ref="P27:Q27"/>
    <mergeCell ref="R27:S27"/>
    <mergeCell ref="T27:U27"/>
    <mergeCell ref="V27:W27"/>
    <mergeCell ref="A28:A31"/>
    <mergeCell ref="B28:B31"/>
    <mergeCell ref="C28:C31"/>
    <mergeCell ref="D28:D31"/>
    <mergeCell ref="F28:G28"/>
    <mergeCell ref="H28:I28"/>
    <mergeCell ref="F30:Y30"/>
    <mergeCell ref="F31:G31"/>
    <mergeCell ref="H31:I31"/>
    <mergeCell ref="J31:K31"/>
    <mergeCell ref="J28:K28"/>
    <mergeCell ref="L28:M28"/>
    <mergeCell ref="N28:O28"/>
    <mergeCell ref="P28:Q28"/>
    <mergeCell ref="R28:S28"/>
    <mergeCell ref="T28:U28"/>
    <mergeCell ref="V28:W28"/>
    <mergeCell ref="F29:G29"/>
    <mergeCell ref="H29:I29"/>
    <mergeCell ref="J29:K29"/>
    <mergeCell ref="L29:M29"/>
    <mergeCell ref="N29:O29"/>
    <mergeCell ref="P21:Q21"/>
    <mergeCell ref="R21:S21"/>
    <mergeCell ref="T21:U21"/>
    <mergeCell ref="V21:W21"/>
    <mergeCell ref="L23:M23"/>
    <mergeCell ref="N23:O23"/>
    <mergeCell ref="P23:Q23"/>
    <mergeCell ref="R23:S23"/>
    <mergeCell ref="T23:U23"/>
    <mergeCell ref="V23:W23"/>
    <mergeCell ref="A24:A27"/>
    <mergeCell ref="B24:B27"/>
    <mergeCell ref="C24:C27"/>
    <mergeCell ref="D24:D27"/>
    <mergeCell ref="F24:G24"/>
    <mergeCell ref="H24:I24"/>
    <mergeCell ref="F26:Y26"/>
    <mergeCell ref="F27:G27"/>
    <mergeCell ref="H27:I27"/>
    <mergeCell ref="J27:K27"/>
    <mergeCell ref="J24:K24"/>
    <mergeCell ref="L24:M24"/>
    <mergeCell ref="N24:O24"/>
    <mergeCell ref="P24:Q24"/>
    <mergeCell ref="R24:S24"/>
    <mergeCell ref="T24:U24"/>
    <mergeCell ref="V24:W24"/>
    <mergeCell ref="F25:G25"/>
    <mergeCell ref="H25:I25"/>
    <mergeCell ref="J25:K25"/>
    <mergeCell ref="L25:M25"/>
    <mergeCell ref="N25:O25"/>
    <mergeCell ref="X18:Y18"/>
    <mergeCell ref="F19:G19"/>
    <mergeCell ref="H19:I19"/>
    <mergeCell ref="J19:K19"/>
    <mergeCell ref="L19:M19"/>
    <mergeCell ref="N19:O19"/>
    <mergeCell ref="P19:Q19"/>
    <mergeCell ref="R19:S19"/>
    <mergeCell ref="T19:U19"/>
    <mergeCell ref="V19:W19"/>
    <mergeCell ref="A20:A23"/>
    <mergeCell ref="B20:B23"/>
    <mergeCell ref="C20:C23"/>
    <mergeCell ref="D20:D23"/>
    <mergeCell ref="F20:G20"/>
    <mergeCell ref="H20:I20"/>
    <mergeCell ref="F22:Y22"/>
    <mergeCell ref="F23:G23"/>
    <mergeCell ref="H23:I23"/>
    <mergeCell ref="J23:K23"/>
    <mergeCell ref="J20:K20"/>
    <mergeCell ref="L20:M20"/>
    <mergeCell ref="N20:O20"/>
    <mergeCell ref="P20:Q20"/>
    <mergeCell ref="R20:S20"/>
    <mergeCell ref="T20:U20"/>
    <mergeCell ref="V20:W20"/>
    <mergeCell ref="F21:G21"/>
    <mergeCell ref="H21:I21"/>
    <mergeCell ref="J21:K21"/>
    <mergeCell ref="L21:M21"/>
    <mergeCell ref="N21:O21"/>
    <mergeCell ref="A16:A19"/>
    <mergeCell ref="B16:B19"/>
    <mergeCell ref="C16:C19"/>
    <mergeCell ref="D16:D19"/>
    <mergeCell ref="F16:G16"/>
    <mergeCell ref="H16:I16"/>
    <mergeCell ref="F18:W18"/>
    <mergeCell ref="J16:K16"/>
    <mergeCell ref="L16:M16"/>
    <mergeCell ref="N16:O16"/>
    <mergeCell ref="P16:Q16"/>
    <mergeCell ref="R16:S16"/>
    <mergeCell ref="T16:U16"/>
    <mergeCell ref="V16:W16"/>
    <mergeCell ref="F17:G17"/>
    <mergeCell ref="H17:I17"/>
    <mergeCell ref="J17:K17"/>
    <mergeCell ref="L17:M17"/>
    <mergeCell ref="N17:O17"/>
    <mergeCell ref="P17:Q17"/>
    <mergeCell ref="R17:S17"/>
    <mergeCell ref="T17:U17"/>
    <mergeCell ref="V17:W17"/>
    <mergeCell ref="A12:A15"/>
    <mergeCell ref="B12:B15"/>
    <mergeCell ref="C12:C15"/>
    <mergeCell ref="D12:D15"/>
    <mergeCell ref="F12:G12"/>
    <mergeCell ref="H12:I12"/>
    <mergeCell ref="F14:Y14"/>
    <mergeCell ref="F15:G15"/>
    <mergeCell ref="H15:I15"/>
    <mergeCell ref="J15:K15"/>
    <mergeCell ref="J12:K12"/>
    <mergeCell ref="L12:M12"/>
    <mergeCell ref="N12:O12"/>
    <mergeCell ref="P12:Q12"/>
    <mergeCell ref="R12:S12"/>
    <mergeCell ref="T12:U12"/>
    <mergeCell ref="V12:W12"/>
    <mergeCell ref="F13:G13"/>
    <mergeCell ref="H13:I13"/>
    <mergeCell ref="J13:K13"/>
    <mergeCell ref="L13:M13"/>
    <mergeCell ref="N13:O13"/>
    <mergeCell ref="P13:Q13"/>
    <mergeCell ref="R13:S13"/>
    <mergeCell ref="T13:U13"/>
    <mergeCell ref="V13:W13"/>
    <mergeCell ref="L15:M15"/>
    <mergeCell ref="N15:O15"/>
    <mergeCell ref="P15:Q15"/>
    <mergeCell ref="R15:S15"/>
    <mergeCell ref="T15:U15"/>
    <mergeCell ref="V15:W15"/>
    <mergeCell ref="F10:Y10"/>
    <mergeCell ref="F11:G11"/>
    <mergeCell ref="H11:I11"/>
    <mergeCell ref="J11:K11"/>
    <mergeCell ref="J8:K8"/>
    <mergeCell ref="L8:M8"/>
    <mergeCell ref="N8:O8"/>
    <mergeCell ref="P8:Q8"/>
    <mergeCell ref="R8:S8"/>
    <mergeCell ref="T8:U8"/>
    <mergeCell ref="V8:W8"/>
    <mergeCell ref="F9:G9"/>
    <mergeCell ref="H9:I9"/>
    <mergeCell ref="J9:K9"/>
    <mergeCell ref="L9:M9"/>
    <mergeCell ref="N9:O9"/>
    <mergeCell ref="P9:Q9"/>
    <mergeCell ref="R9:S9"/>
    <mergeCell ref="T9:U9"/>
    <mergeCell ref="V9:W9"/>
    <mergeCell ref="L11:M11"/>
    <mergeCell ref="N11:O11"/>
    <mergeCell ref="P11:Q11"/>
    <mergeCell ref="R11:S11"/>
    <mergeCell ref="T11:U11"/>
    <mergeCell ref="V11:W11"/>
    <mergeCell ref="A174:Y174"/>
    <mergeCell ref="A175:Y175"/>
    <mergeCell ref="A176:A179"/>
    <mergeCell ref="B176:B179"/>
    <mergeCell ref="C176:C179"/>
    <mergeCell ref="D176:D179"/>
    <mergeCell ref="F176:G176"/>
    <mergeCell ref="A1:X1"/>
    <mergeCell ref="P4:Q5"/>
    <mergeCell ref="R4:S5"/>
    <mergeCell ref="A4:A5"/>
    <mergeCell ref="B4:B5"/>
    <mergeCell ref="C4:C5"/>
    <mergeCell ref="D4:D5"/>
    <mergeCell ref="E4:E5"/>
    <mergeCell ref="F4:G5"/>
    <mergeCell ref="T4:U5"/>
    <mergeCell ref="V4:W5"/>
    <mergeCell ref="X4:X5"/>
    <mergeCell ref="Y4:Y5"/>
    <mergeCell ref="A6:Y6"/>
    <mergeCell ref="A7:Y7"/>
    <mergeCell ref="H4:I5"/>
    <mergeCell ref="J4:K5"/>
    <mergeCell ref="L4:M5"/>
    <mergeCell ref="N4:O5"/>
    <mergeCell ref="A8:A11"/>
    <mergeCell ref="B8:B11"/>
    <mergeCell ref="C8:C11"/>
    <mergeCell ref="D8:D11"/>
    <mergeCell ref="F8:G8"/>
    <mergeCell ref="H8:I8"/>
    <mergeCell ref="V177:W177"/>
    <mergeCell ref="F178:Y178"/>
    <mergeCell ref="F179:G179"/>
    <mergeCell ref="H179:I179"/>
    <mergeCell ref="J179:K179"/>
    <mergeCell ref="L179:M179"/>
    <mergeCell ref="N179:O179"/>
    <mergeCell ref="P179:Q179"/>
    <mergeCell ref="R179:S179"/>
    <mergeCell ref="T179:U179"/>
    <mergeCell ref="T176:U176"/>
    <mergeCell ref="V176:W176"/>
    <mergeCell ref="F177:G177"/>
    <mergeCell ref="H177:I177"/>
    <mergeCell ref="J177:K177"/>
    <mergeCell ref="L177:M177"/>
    <mergeCell ref="N177:O177"/>
    <mergeCell ref="P177:Q177"/>
    <mergeCell ref="R177:S177"/>
    <mergeCell ref="T177:U177"/>
    <mergeCell ref="H176:I176"/>
    <mergeCell ref="J176:K176"/>
    <mergeCell ref="L176:M176"/>
    <mergeCell ref="N176:O176"/>
    <mergeCell ref="P176:Q176"/>
    <mergeCell ref="R176:S176"/>
    <mergeCell ref="P180:Q180"/>
    <mergeCell ref="R180:S180"/>
    <mergeCell ref="T180:U180"/>
    <mergeCell ref="V180:W180"/>
    <mergeCell ref="F181:G181"/>
    <mergeCell ref="H181:I181"/>
    <mergeCell ref="J181:K181"/>
    <mergeCell ref="L181:M181"/>
    <mergeCell ref="N181:O181"/>
    <mergeCell ref="P181:Q181"/>
    <mergeCell ref="V179:W179"/>
    <mergeCell ref="A180:A183"/>
    <mergeCell ref="B180:B183"/>
    <mergeCell ref="C180:C183"/>
    <mergeCell ref="D180:D183"/>
    <mergeCell ref="F180:G180"/>
    <mergeCell ref="H180:I180"/>
    <mergeCell ref="J180:K180"/>
    <mergeCell ref="L180:M180"/>
    <mergeCell ref="N180:O180"/>
    <mergeCell ref="L184:M184"/>
    <mergeCell ref="N184:O184"/>
    <mergeCell ref="P184:Q184"/>
    <mergeCell ref="R184:S184"/>
    <mergeCell ref="T184:U184"/>
    <mergeCell ref="V184:W184"/>
    <mergeCell ref="R183:S183"/>
    <mergeCell ref="T183:U183"/>
    <mergeCell ref="V183:W183"/>
    <mergeCell ref="A184:A187"/>
    <mergeCell ref="B184:B187"/>
    <mergeCell ref="C184:C187"/>
    <mergeCell ref="D184:D187"/>
    <mergeCell ref="F184:G184"/>
    <mergeCell ref="H184:I184"/>
    <mergeCell ref="J184:K184"/>
    <mergeCell ref="R181:S181"/>
    <mergeCell ref="T181:U181"/>
    <mergeCell ref="V181:W181"/>
    <mergeCell ref="F182:Y182"/>
    <mergeCell ref="F183:G183"/>
    <mergeCell ref="H183:I183"/>
    <mergeCell ref="J183:K183"/>
    <mergeCell ref="L183:M183"/>
    <mergeCell ref="N183:O183"/>
    <mergeCell ref="P183:Q183"/>
    <mergeCell ref="L188:M188"/>
    <mergeCell ref="N188:O188"/>
    <mergeCell ref="P188:Q188"/>
    <mergeCell ref="R188:S188"/>
    <mergeCell ref="T188:U188"/>
    <mergeCell ref="V188:W188"/>
    <mergeCell ref="R187:S187"/>
    <mergeCell ref="T187:U187"/>
    <mergeCell ref="V187:W187"/>
    <mergeCell ref="A188:A191"/>
    <mergeCell ref="B188:B191"/>
    <mergeCell ref="C188:C191"/>
    <mergeCell ref="D188:D191"/>
    <mergeCell ref="F188:G188"/>
    <mergeCell ref="H188:I188"/>
    <mergeCell ref="J188:K188"/>
    <mergeCell ref="R185:S185"/>
    <mergeCell ref="T185:U185"/>
    <mergeCell ref="V185:W185"/>
    <mergeCell ref="F186:Y186"/>
    <mergeCell ref="F187:G187"/>
    <mergeCell ref="H187:I187"/>
    <mergeCell ref="J187:K187"/>
    <mergeCell ref="L187:M187"/>
    <mergeCell ref="N187:O187"/>
    <mergeCell ref="P187:Q187"/>
    <mergeCell ref="F185:G185"/>
    <mergeCell ref="H185:I185"/>
    <mergeCell ref="J185:K185"/>
    <mergeCell ref="L185:M185"/>
    <mergeCell ref="N185:O185"/>
    <mergeCell ref="P185:Q185"/>
    <mergeCell ref="L192:M192"/>
    <mergeCell ref="N192:O192"/>
    <mergeCell ref="P192:Q192"/>
    <mergeCell ref="R192:S192"/>
    <mergeCell ref="T192:U192"/>
    <mergeCell ref="V192:W192"/>
    <mergeCell ref="R191:S191"/>
    <mergeCell ref="T191:U191"/>
    <mergeCell ref="V191:W191"/>
    <mergeCell ref="A192:A195"/>
    <mergeCell ref="B192:B195"/>
    <mergeCell ref="C192:C195"/>
    <mergeCell ref="D192:D195"/>
    <mergeCell ref="F192:G192"/>
    <mergeCell ref="H192:I192"/>
    <mergeCell ref="J192:K192"/>
    <mergeCell ref="R189:S189"/>
    <mergeCell ref="T189:U189"/>
    <mergeCell ref="V189:W189"/>
    <mergeCell ref="F190:Y190"/>
    <mergeCell ref="F191:G191"/>
    <mergeCell ref="H191:I191"/>
    <mergeCell ref="J191:K191"/>
    <mergeCell ref="L191:M191"/>
    <mergeCell ref="N191:O191"/>
    <mergeCell ref="P191:Q191"/>
    <mergeCell ref="F189:G189"/>
    <mergeCell ref="H189:I189"/>
    <mergeCell ref="J189:K189"/>
    <mergeCell ref="L189:M189"/>
    <mergeCell ref="N189:O189"/>
    <mergeCell ref="P189:Q189"/>
    <mergeCell ref="L196:M196"/>
    <mergeCell ref="N196:O196"/>
    <mergeCell ref="P196:Q196"/>
    <mergeCell ref="R196:S196"/>
    <mergeCell ref="T196:U196"/>
    <mergeCell ref="V196:W196"/>
    <mergeCell ref="R195:S195"/>
    <mergeCell ref="T195:U195"/>
    <mergeCell ref="V195:W195"/>
    <mergeCell ref="A196:A199"/>
    <mergeCell ref="B196:B199"/>
    <mergeCell ref="C196:C199"/>
    <mergeCell ref="D196:D199"/>
    <mergeCell ref="F196:G196"/>
    <mergeCell ref="H196:I196"/>
    <mergeCell ref="J196:K196"/>
    <mergeCell ref="R193:S193"/>
    <mergeCell ref="T193:U193"/>
    <mergeCell ref="V193:W193"/>
    <mergeCell ref="F194:Y194"/>
    <mergeCell ref="F195:G195"/>
    <mergeCell ref="H195:I195"/>
    <mergeCell ref="J195:K195"/>
    <mergeCell ref="L195:M195"/>
    <mergeCell ref="N195:O195"/>
    <mergeCell ref="P195:Q195"/>
    <mergeCell ref="F193:G193"/>
    <mergeCell ref="H193:I193"/>
    <mergeCell ref="J193:K193"/>
    <mergeCell ref="L193:M193"/>
    <mergeCell ref="N193:O193"/>
    <mergeCell ref="P193:Q193"/>
    <mergeCell ref="L200:M200"/>
    <mergeCell ref="N200:O200"/>
    <mergeCell ref="P200:Q200"/>
    <mergeCell ref="R200:S200"/>
    <mergeCell ref="T200:U200"/>
    <mergeCell ref="V200:W200"/>
    <mergeCell ref="R199:S199"/>
    <mergeCell ref="T199:U199"/>
    <mergeCell ref="V199:W199"/>
    <mergeCell ref="A200:A203"/>
    <mergeCell ref="B200:B203"/>
    <mergeCell ref="C200:C203"/>
    <mergeCell ref="D200:D203"/>
    <mergeCell ref="F200:G200"/>
    <mergeCell ref="H200:I200"/>
    <mergeCell ref="J200:K200"/>
    <mergeCell ref="R197:S197"/>
    <mergeCell ref="T197:U197"/>
    <mergeCell ref="V197:W197"/>
    <mergeCell ref="F198:Y198"/>
    <mergeCell ref="F199:G199"/>
    <mergeCell ref="H199:I199"/>
    <mergeCell ref="J199:K199"/>
    <mergeCell ref="L199:M199"/>
    <mergeCell ref="N199:O199"/>
    <mergeCell ref="P199:Q199"/>
    <mergeCell ref="F197:G197"/>
    <mergeCell ref="H197:I197"/>
    <mergeCell ref="J197:K197"/>
    <mergeCell ref="L197:M197"/>
    <mergeCell ref="N197:O197"/>
    <mergeCell ref="P197:Q197"/>
    <mergeCell ref="L204:M204"/>
    <mergeCell ref="N204:O204"/>
    <mergeCell ref="P204:Q204"/>
    <mergeCell ref="R204:S204"/>
    <mergeCell ref="T204:U204"/>
    <mergeCell ref="V204:W204"/>
    <mergeCell ref="R203:S203"/>
    <mergeCell ref="T203:U203"/>
    <mergeCell ref="V203:W203"/>
    <mergeCell ref="A204:A207"/>
    <mergeCell ref="B204:B207"/>
    <mergeCell ref="C204:C207"/>
    <mergeCell ref="D204:D207"/>
    <mergeCell ref="F204:G204"/>
    <mergeCell ref="H204:I204"/>
    <mergeCell ref="J204:K204"/>
    <mergeCell ref="R201:S201"/>
    <mergeCell ref="T201:U201"/>
    <mergeCell ref="V201:W201"/>
    <mergeCell ref="F202:Y202"/>
    <mergeCell ref="F203:G203"/>
    <mergeCell ref="H203:I203"/>
    <mergeCell ref="J203:K203"/>
    <mergeCell ref="L203:M203"/>
    <mergeCell ref="N203:O203"/>
    <mergeCell ref="P203:Q203"/>
    <mergeCell ref="F201:G201"/>
    <mergeCell ref="H201:I201"/>
    <mergeCell ref="J201:K201"/>
    <mergeCell ref="L201:M201"/>
    <mergeCell ref="N201:O201"/>
    <mergeCell ref="P201:Q201"/>
    <mergeCell ref="L208:M208"/>
    <mergeCell ref="N208:O208"/>
    <mergeCell ref="P208:Q208"/>
    <mergeCell ref="R208:S208"/>
    <mergeCell ref="T208:U208"/>
    <mergeCell ref="V208:W208"/>
    <mergeCell ref="R207:S207"/>
    <mergeCell ref="T207:U207"/>
    <mergeCell ref="V207:W207"/>
    <mergeCell ref="A208:A211"/>
    <mergeCell ref="B208:B211"/>
    <mergeCell ref="C208:C211"/>
    <mergeCell ref="D208:D211"/>
    <mergeCell ref="F208:G208"/>
    <mergeCell ref="H208:I208"/>
    <mergeCell ref="J208:K208"/>
    <mergeCell ref="R205:S205"/>
    <mergeCell ref="T205:U205"/>
    <mergeCell ref="V205:W205"/>
    <mergeCell ref="F206:Y206"/>
    <mergeCell ref="F207:G207"/>
    <mergeCell ref="H207:I207"/>
    <mergeCell ref="J207:K207"/>
    <mergeCell ref="L207:M207"/>
    <mergeCell ref="N207:O207"/>
    <mergeCell ref="P207:Q207"/>
    <mergeCell ref="F205:G205"/>
    <mergeCell ref="H205:I205"/>
    <mergeCell ref="J205:K205"/>
    <mergeCell ref="L205:M205"/>
    <mergeCell ref="N205:O205"/>
    <mergeCell ref="P205:Q205"/>
    <mergeCell ref="L212:M212"/>
    <mergeCell ref="N212:O212"/>
    <mergeCell ref="P212:Q212"/>
    <mergeCell ref="R212:S212"/>
    <mergeCell ref="T212:U212"/>
    <mergeCell ref="V212:W212"/>
    <mergeCell ref="R211:S211"/>
    <mergeCell ref="T211:U211"/>
    <mergeCell ref="V211:W211"/>
    <mergeCell ref="A212:A215"/>
    <mergeCell ref="B212:B215"/>
    <mergeCell ref="C212:C215"/>
    <mergeCell ref="D212:D215"/>
    <mergeCell ref="F212:G212"/>
    <mergeCell ref="H212:I212"/>
    <mergeCell ref="J212:K212"/>
    <mergeCell ref="R209:S209"/>
    <mergeCell ref="T209:U209"/>
    <mergeCell ref="V209:W209"/>
    <mergeCell ref="F210:Y210"/>
    <mergeCell ref="F211:G211"/>
    <mergeCell ref="H211:I211"/>
    <mergeCell ref="J211:K211"/>
    <mergeCell ref="L211:M211"/>
    <mergeCell ref="N211:O211"/>
    <mergeCell ref="P211:Q211"/>
    <mergeCell ref="F209:G209"/>
    <mergeCell ref="H209:I209"/>
    <mergeCell ref="J209:K209"/>
    <mergeCell ref="L209:M209"/>
    <mergeCell ref="N209:O209"/>
    <mergeCell ref="P209:Q209"/>
    <mergeCell ref="L216:M216"/>
    <mergeCell ref="N216:O216"/>
    <mergeCell ref="P216:Q216"/>
    <mergeCell ref="R216:S216"/>
    <mergeCell ref="T216:U216"/>
    <mergeCell ref="V216:W216"/>
    <mergeCell ref="R215:S215"/>
    <mergeCell ref="T215:U215"/>
    <mergeCell ref="V215:W215"/>
    <mergeCell ref="A216:A219"/>
    <mergeCell ref="B216:B219"/>
    <mergeCell ref="C216:C219"/>
    <mergeCell ref="D216:D219"/>
    <mergeCell ref="F216:G216"/>
    <mergeCell ref="H216:I216"/>
    <mergeCell ref="J216:K216"/>
    <mergeCell ref="R213:S213"/>
    <mergeCell ref="T213:U213"/>
    <mergeCell ref="V213:W213"/>
    <mergeCell ref="F214:Y214"/>
    <mergeCell ref="F215:G215"/>
    <mergeCell ref="H215:I215"/>
    <mergeCell ref="J215:K215"/>
    <mergeCell ref="L215:M215"/>
    <mergeCell ref="N215:O215"/>
    <mergeCell ref="P215:Q215"/>
    <mergeCell ref="F213:G213"/>
    <mergeCell ref="H213:I213"/>
    <mergeCell ref="J213:K213"/>
    <mergeCell ref="L213:M213"/>
    <mergeCell ref="N213:O213"/>
    <mergeCell ref="P213:Q213"/>
    <mergeCell ref="L220:M220"/>
    <mergeCell ref="N220:O220"/>
    <mergeCell ref="P220:Q220"/>
    <mergeCell ref="R220:S220"/>
    <mergeCell ref="T220:U220"/>
    <mergeCell ref="V220:W220"/>
    <mergeCell ref="R219:S219"/>
    <mergeCell ref="T219:U219"/>
    <mergeCell ref="V219:W219"/>
    <mergeCell ref="A220:A223"/>
    <mergeCell ref="B220:B223"/>
    <mergeCell ref="C220:C223"/>
    <mergeCell ref="D220:D223"/>
    <mergeCell ref="F220:G220"/>
    <mergeCell ref="H220:I220"/>
    <mergeCell ref="J220:K220"/>
    <mergeCell ref="R217:S217"/>
    <mergeCell ref="T217:U217"/>
    <mergeCell ref="V217:W217"/>
    <mergeCell ref="F218:Y218"/>
    <mergeCell ref="F219:G219"/>
    <mergeCell ref="H219:I219"/>
    <mergeCell ref="J219:K219"/>
    <mergeCell ref="L219:M219"/>
    <mergeCell ref="N219:O219"/>
    <mergeCell ref="P219:Q219"/>
    <mergeCell ref="F217:G217"/>
    <mergeCell ref="H217:I217"/>
    <mergeCell ref="J217:K217"/>
    <mergeCell ref="L217:M217"/>
    <mergeCell ref="N217:O217"/>
    <mergeCell ref="P217:Q217"/>
    <mergeCell ref="L224:M224"/>
    <mergeCell ref="N224:O224"/>
    <mergeCell ref="P224:Q224"/>
    <mergeCell ref="R224:S224"/>
    <mergeCell ref="T224:U224"/>
    <mergeCell ref="V224:W224"/>
    <mergeCell ref="R223:S223"/>
    <mergeCell ref="T223:U223"/>
    <mergeCell ref="V223:W223"/>
    <mergeCell ref="A224:A227"/>
    <mergeCell ref="B224:B227"/>
    <mergeCell ref="C224:C227"/>
    <mergeCell ref="D224:D227"/>
    <mergeCell ref="F224:G224"/>
    <mergeCell ref="H224:I224"/>
    <mergeCell ref="J224:K224"/>
    <mergeCell ref="R221:S221"/>
    <mergeCell ref="T221:U221"/>
    <mergeCell ref="V221:W221"/>
    <mergeCell ref="F222:Y222"/>
    <mergeCell ref="F223:G223"/>
    <mergeCell ref="H223:I223"/>
    <mergeCell ref="J223:K223"/>
    <mergeCell ref="L223:M223"/>
    <mergeCell ref="N223:O223"/>
    <mergeCell ref="P223:Q223"/>
    <mergeCell ref="F221:G221"/>
    <mergeCell ref="H221:I221"/>
    <mergeCell ref="J221:K221"/>
    <mergeCell ref="L221:M221"/>
    <mergeCell ref="N221:O221"/>
    <mergeCell ref="P221:Q221"/>
    <mergeCell ref="L228:M228"/>
    <mergeCell ref="N228:O228"/>
    <mergeCell ref="P228:Q228"/>
    <mergeCell ref="R228:S228"/>
    <mergeCell ref="T228:U228"/>
    <mergeCell ref="V228:W228"/>
    <mergeCell ref="R227:S227"/>
    <mergeCell ref="T227:U227"/>
    <mergeCell ref="V227:W227"/>
    <mergeCell ref="A228:A231"/>
    <mergeCell ref="B228:B231"/>
    <mergeCell ref="C228:C231"/>
    <mergeCell ref="D228:D231"/>
    <mergeCell ref="F228:G228"/>
    <mergeCell ref="H228:I228"/>
    <mergeCell ref="J228:K228"/>
    <mergeCell ref="R225:S225"/>
    <mergeCell ref="T225:U225"/>
    <mergeCell ref="V225:W225"/>
    <mergeCell ref="F226:Y226"/>
    <mergeCell ref="F227:G227"/>
    <mergeCell ref="H227:I227"/>
    <mergeCell ref="J227:K227"/>
    <mergeCell ref="L227:M227"/>
    <mergeCell ref="N227:O227"/>
    <mergeCell ref="P227:Q227"/>
    <mergeCell ref="F225:G225"/>
    <mergeCell ref="H225:I225"/>
    <mergeCell ref="J225:K225"/>
    <mergeCell ref="L225:M225"/>
    <mergeCell ref="N225:O225"/>
    <mergeCell ref="P225:Q225"/>
    <mergeCell ref="R229:S229"/>
    <mergeCell ref="T229:U229"/>
    <mergeCell ref="V229:W229"/>
    <mergeCell ref="F230:Y230"/>
    <mergeCell ref="F231:G231"/>
    <mergeCell ref="H231:I231"/>
    <mergeCell ref="J231:K231"/>
    <mergeCell ref="L231:M231"/>
    <mergeCell ref="N231:O231"/>
    <mergeCell ref="P231:Q231"/>
    <mergeCell ref="F229:G229"/>
    <mergeCell ref="H229:I229"/>
    <mergeCell ref="J229:K229"/>
    <mergeCell ref="L229:M229"/>
    <mergeCell ref="N229:O229"/>
    <mergeCell ref="P229:Q229"/>
    <mergeCell ref="R233:S233"/>
    <mergeCell ref="T233:U233"/>
    <mergeCell ref="V233:W233"/>
    <mergeCell ref="F233:G233"/>
    <mergeCell ref="H233:I233"/>
    <mergeCell ref="J233:K233"/>
    <mergeCell ref="L233:M233"/>
    <mergeCell ref="N233:O233"/>
    <mergeCell ref="P233:Q233"/>
    <mergeCell ref="L232:M232"/>
    <mergeCell ref="N232:O232"/>
    <mergeCell ref="P232:Q232"/>
    <mergeCell ref="R232:S232"/>
    <mergeCell ref="T232:U232"/>
    <mergeCell ref="V232:W232"/>
    <mergeCell ref="R231:S231"/>
    <mergeCell ref="T231:U231"/>
    <mergeCell ref="V231:W231"/>
    <mergeCell ref="A232:A235"/>
    <mergeCell ref="B232:B235"/>
    <mergeCell ref="C232:C235"/>
    <mergeCell ref="D232:D235"/>
    <mergeCell ref="F232:G232"/>
    <mergeCell ref="H232:I232"/>
    <mergeCell ref="J232:K232"/>
    <mergeCell ref="F234:Y234"/>
    <mergeCell ref="F235:G235"/>
    <mergeCell ref="H235:I235"/>
    <mergeCell ref="F238:G238"/>
    <mergeCell ref="H238:I238"/>
    <mergeCell ref="J238:K238"/>
    <mergeCell ref="L238:M238"/>
    <mergeCell ref="N238:O238"/>
    <mergeCell ref="P238:Q238"/>
    <mergeCell ref="R238:S238"/>
    <mergeCell ref="T238:U238"/>
    <mergeCell ref="V238:W238"/>
    <mergeCell ref="J237:K237"/>
    <mergeCell ref="L237:M237"/>
    <mergeCell ref="N237:O237"/>
    <mergeCell ref="P237:Q237"/>
    <mergeCell ref="R237:S237"/>
    <mergeCell ref="T237:U237"/>
    <mergeCell ref="R235:S235"/>
    <mergeCell ref="T235:U235"/>
    <mergeCell ref="V235:W235"/>
    <mergeCell ref="A236:Y236"/>
    <mergeCell ref="A237:A240"/>
    <mergeCell ref="B237:B240"/>
    <mergeCell ref="C237:C240"/>
    <mergeCell ref="D237:D240"/>
    <mergeCell ref="F237:G237"/>
    <mergeCell ref="H237:I237"/>
    <mergeCell ref="J235:K235"/>
    <mergeCell ref="L235:M235"/>
    <mergeCell ref="N235:O235"/>
    <mergeCell ref="P235:Q235"/>
    <mergeCell ref="A241:A244"/>
    <mergeCell ref="B241:B244"/>
    <mergeCell ref="C241:C244"/>
    <mergeCell ref="D241:D244"/>
    <mergeCell ref="F241:G241"/>
    <mergeCell ref="H241:I241"/>
    <mergeCell ref="F243:Y243"/>
    <mergeCell ref="F244:G244"/>
    <mergeCell ref="H244:I244"/>
    <mergeCell ref="J244:K244"/>
    <mergeCell ref="F239:Y239"/>
    <mergeCell ref="F240:G240"/>
    <mergeCell ref="H240:I240"/>
    <mergeCell ref="J240:K240"/>
    <mergeCell ref="L240:M240"/>
    <mergeCell ref="N240:O240"/>
    <mergeCell ref="P240:Q240"/>
    <mergeCell ref="R240:S240"/>
    <mergeCell ref="T240:U240"/>
    <mergeCell ref="V240:W240"/>
    <mergeCell ref="V237:W237"/>
    <mergeCell ref="A245:A248"/>
    <mergeCell ref="B245:B248"/>
    <mergeCell ref="C245:C248"/>
    <mergeCell ref="D245:D248"/>
    <mergeCell ref="F245:G245"/>
    <mergeCell ref="H245:I245"/>
    <mergeCell ref="F247:Y247"/>
    <mergeCell ref="F248:G248"/>
    <mergeCell ref="H248:I248"/>
    <mergeCell ref="J248:K248"/>
    <mergeCell ref="L244:M244"/>
    <mergeCell ref="N244:O244"/>
    <mergeCell ref="P244:Q244"/>
    <mergeCell ref="R244:S244"/>
    <mergeCell ref="T244:U244"/>
    <mergeCell ref="V244:W244"/>
    <mergeCell ref="V241:W241"/>
    <mergeCell ref="F242:G242"/>
    <mergeCell ref="H242:I242"/>
    <mergeCell ref="J242:K242"/>
    <mergeCell ref="L242:M242"/>
    <mergeCell ref="N242:O242"/>
    <mergeCell ref="P242:Q242"/>
    <mergeCell ref="R242:S242"/>
    <mergeCell ref="T242:U242"/>
    <mergeCell ref="V242:W242"/>
    <mergeCell ref="J241:K241"/>
    <mergeCell ref="L241:M241"/>
    <mergeCell ref="N241:O241"/>
    <mergeCell ref="P241:Q241"/>
    <mergeCell ref="R241:S241"/>
    <mergeCell ref="T241:U241"/>
    <mergeCell ref="A249:A252"/>
    <mergeCell ref="B249:B252"/>
    <mergeCell ref="C249:C252"/>
    <mergeCell ref="D249:D252"/>
    <mergeCell ref="F249:G249"/>
    <mergeCell ref="H249:I249"/>
    <mergeCell ref="F251:Y251"/>
    <mergeCell ref="F252:G252"/>
    <mergeCell ref="H252:I252"/>
    <mergeCell ref="J252:K252"/>
    <mergeCell ref="L248:M248"/>
    <mergeCell ref="N248:O248"/>
    <mergeCell ref="P248:Q248"/>
    <mergeCell ref="R248:S248"/>
    <mergeCell ref="T248:U248"/>
    <mergeCell ref="V248:W248"/>
    <mergeCell ref="V245:W245"/>
    <mergeCell ref="F246:G246"/>
    <mergeCell ref="H246:I246"/>
    <mergeCell ref="J246:K246"/>
    <mergeCell ref="L246:M246"/>
    <mergeCell ref="N246:O246"/>
    <mergeCell ref="P246:Q246"/>
    <mergeCell ref="R246:S246"/>
    <mergeCell ref="T246:U246"/>
    <mergeCell ref="V246:W246"/>
    <mergeCell ref="J245:K245"/>
    <mergeCell ref="L245:M245"/>
    <mergeCell ref="N245:O245"/>
    <mergeCell ref="P245:Q245"/>
    <mergeCell ref="R245:S245"/>
    <mergeCell ref="T245:U245"/>
    <mergeCell ref="H256:I256"/>
    <mergeCell ref="J256:K256"/>
    <mergeCell ref="L252:M252"/>
    <mergeCell ref="N252:O252"/>
    <mergeCell ref="P252:Q252"/>
    <mergeCell ref="R252:S252"/>
    <mergeCell ref="T252:U252"/>
    <mergeCell ref="V252:W252"/>
    <mergeCell ref="V249:W249"/>
    <mergeCell ref="F250:G250"/>
    <mergeCell ref="H250:I250"/>
    <mergeCell ref="J250:K250"/>
    <mergeCell ref="L250:M250"/>
    <mergeCell ref="N250:O250"/>
    <mergeCell ref="P250:Q250"/>
    <mergeCell ref="R250:S250"/>
    <mergeCell ref="T250:U250"/>
    <mergeCell ref="V250:W250"/>
    <mergeCell ref="J249:K249"/>
    <mergeCell ref="L249:M249"/>
    <mergeCell ref="N249:O249"/>
    <mergeCell ref="P249:Q249"/>
    <mergeCell ref="R249:S249"/>
    <mergeCell ref="T249:U249"/>
    <mergeCell ref="A257:Y257"/>
    <mergeCell ref="A258:Y258"/>
    <mergeCell ref="L256:M256"/>
    <mergeCell ref="N256:O256"/>
    <mergeCell ref="P256:Q256"/>
    <mergeCell ref="R256:S256"/>
    <mergeCell ref="T256:U256"/>
    <mergeCell ref="V256:W256"/>
    <mergeCell ref="V253:W253"/>
    <mergeCell ref="F254:G254"/>
    <mergeCell ref="H254:I254"/>
    <mergeCell ref="J254:K254"/>
    <mergeCell ref="L254:M254"/>
    <mergeCell ref="N254:O254"/>
    <mergeCell ref="P254:Q254"/>
    <mergeCell ref="R254:S254"/>
    <mergeCell ref="T254:U254"/>
    <mergeCell ref="V254:W254"/>
    <mergeCell ref="J253:K253"/>
    <mergeCell ref="L253:M253"/>
    <mergeCell ref="N253:O253"/>
    <mergeCell ref="P253:Q253"/>
    <mergeCell ref="R253:S253"/>
    <mergeCell ref="T253:U253"/>
    <mergeCell ref="A253:A256"/>
    <mergeCell ref="B253:B256"/>
    <mergeCell ref="C253:C256"/>
    <mergeCell ref="D253:D256"/>
    <mergeCell ref="F253:G253"/>
    <mergeCell ref="H253:I253"/>
    <mergeCell ref="F255:Y255"/>
    <mergeCell ref="F256:G256"/>
    <mergeCell ref="A328:Y328"/>
    <mergeCell ref="A329:Y329"/>
    <mergeCell ref="A330:A333"/>
    <mergeCell ref="B330:B333"/>
    <mergeCell ref="C330:C333"/>
    <mergeCell ref="D330:D333"/>
    <mergeCell ref="F330:G330"/>
    <mergeCell ref="H330:I330"/>
    <mergeCell ref="F332:Y332"/>
    <mergeCell ref="F333:G333"/>
    <mergeCell ref="H333:I333"/>
    <mergeCell ref="J333:K333"/>
    <mergeCell ref="L333:M333"/>
    <mergeCell ref="N333:O333"/>
    <mergeCell ref="L320:M320"/>
    <mergeCell ref="N320:O320"/>
    <mergeCell ref="P320:Q320"/>
    <mergeCell ref="R320:S320"/>
    <mergeCell ref="T320:U320"/>
    <mergeCell ref="V320:W320"/>
    <mergeCell ref="P333:Q333"/>
    <mergeCell ref="R333:S333"/>
    <mergeCell ref="T333:U333"/>
    <mergeCell ref="V333:W333"/>
    <mergeCell ref="V330:W330"/>
    <mergeCell ref="F331:G331"/>
    <mergeCell ref="H331:I331"/>
    <mergeCell ref="J331:K331"/>
    <mergeCell ref="L331:M331"/>
    <mergeCell ref="N331:O331"/>
    <mergeCell ref="P331:Q331"/>
    <mergeCell ref="R331:S331"/>
    <mergeCell ref="T331:U331"/>
    <mergeCell ref="V331:W331"/>
    <mergeCell ref="J330:K330"/>
    <mergeCell ref="L330:M330"/>
    <mergeCell ref="N330:O330"/>
    <mergeCell ref="P330:Q330"/>
    <mergeCell ref="R330:S330"/>
    <mergeCell ref="T330:U330"/>
    <mergeCell ref="P335:Q335"/>
    <mergeCell ref="R335:S335"/>
    <mergeCell ref="T335:U335"/>
    <mergeCell ref="V335:W335"/>
    <mergeCell ref="F336:G336"/>
    <mergeCell ref="H336:I336"/>
    <mergeCell ref="J336:K336"/>
    <mergeCell ref="L336:M336"/>
    <mergeCell ref="N336:O336"/>
    <mergeCell ref="P336:Q336"/>
    <mergeCell ref="A334:Y334"/>
    <mergeCell ref="A335:A338"/>
    <mergeCell ref="B335:B338"/>
    <mergeCell ref="C335:C338"/>
    <mergeCell ref="D335:D338"/>
    <mergeCell ref="F335:G335"/>
    <mergeCell ref="H335:I335"/>
    <mergeCell ref="J335:K335"/>
    <mergeCell ref="L335:M335"/>
    <mergeCell ref="N335:O335"/>
    <mergeCell ref="L339:M339"/>
    <mergeCell ref="N339:O339"/>
    <mergeCell ref="P339:Q339"/>
    <mergeCell ref="R339:S339"/>
    <mergeCell ref="T339:U339"/>
    <mergeCell ref="V339:W339"/>
    <mergeCell ref="R338:S338"/>
    <mergeCell ref="T338:U338"/>
    <mergeCell ref="V338:W338"/>
    <mergeCell ref="A339:A342"/>
    <mergeCell ref="B339:B342"/>
    <mergeCell ref="C339:C342"/>
    <mergeCell ref="D339:D342"/>
    <mergeCell ref="F339:G339"/>
    <mergeCell ref="H339:I339"/>
    <mergeCell ref="J339:K339"/>
    <mergeCell ref="R336:S336"/>
    <mergeCell ref="T336:U336"/>
    <mergeCell ref="V336:W336"/>
    <mergeCell ref="F337:Y337"/>
    <mergeCell ref="F338:G338"/>
    <mergeCell ref="H338:I338"/>
    <mergeCell ref="J338:K338"/>
    <mergeCell ref="L338:M338"/>
    <mergeCell ref="N338:O338"/>
    <mergeCell ref="P338:Q338"/>
    <mergeCell ref="R342:S342"/>
    <mergeCell ref="T342:U342"/>
    <mergeCell ref="V342:W342"/>
    <mergeCell ref="R340:S340"/>
    <mergeCell ref="T340:U340"/>
    <mergeCell ref="V340:W340"/>
    <mergeCell ref="F341:Y341"/>
    <mergeCell ref="F342:G342"/>
    <mergeCell ref="H342:I342"/>
    <mergeCell ref="J342:K342"/>
    <mergeCell ref="L342:M342"/>
    <mergeCell ref="N342:O342"/>
    <mergeCell ref="P342:Q342"/>
    <mergeCell ref="F340:G340"/>
    <mergeCell ref="H340:I340"/>
    <mergeCell ref="J340:K340"/>
    <mergeCell ref="L340:M340"/>
    <mergeCell ref="N340:O340"/>
    <mergeCell ref="P340:Q340"/>
    <mergeCell ref="V346:W346"/>
    <mergeCell ref="T345:U345"/>
    <mergeCell ref="V345:W345"/>
    <mergeCell ref="F346:G346"/>
    <mergeCell ref="H346:I346"/>
    <mergeCell ref="J346:K346"/>
    <mergeCell ref="L346:M346"/>
    <mergeCell ref="N346:O346"/>
    <mergeCell ref="P346:Q346"/>
    <mergeCell ref="R346:S346"/>
    <mergeCell ref="T346:U346"/>
    <mergeCell ref="H345:I345"/>
    <mergeCell ref="J345:K345"/>
    <mergeCell ref="L345:M345"/>
    <mergeCell ref="N345:O345"/>
    <mergeCell ref="P345:Q345"/>
    <mergeCell ref="R345:S345"/>
    <mergeCell ref="A343:Y343"/>
    <mergeCell ref="A344:Y344"/>
    <mergeCell ref="L350:M350"/>
    <mergeCell ref="N350:O350"/>
    <mergeCell ref="P350:Q350"/>
    <mergeCell ref="V348:W348"/>
    <mergeCell ref="A349:A352"/>
    <mergeCell ref="B349:B352"/>
    <mergeCell ref="C349:C352"/>
    <mergeCell ref="D349:D352"/>
    <mergeCell ref="F349:G349"/>
    <mergeCell ref="H349:I349"/>
    <mergeCell ref="J349:K349"/>
    <mergeCell ref="L349:M349"/>
    <mergeCell ref="N349:O349"/>
    <mergeCell ref="T348:U348"/>
    <mergeCell ref="A345:A348"/>
    <mergeCell ref="B345:B348"/>
    <mergeCell ref="C345:C348"/>
    <mergeCell ref="D345:D348"/>
    <mergeCell ref="F345:G345"/>
    <mergeCell ref="F347:Y347"/>
    <mergeCell ref="F348:G348"/>
    <mergeCell ref="H348:I348"/>
    <mergeCell ref="J348:K348"/>
    <mergeCell ref="L348:M348"/>
    <mergeCell ref="N348:O348"/>
    <mergeCell ref="P348:Q348"/>
    <mergeCell ref="R348:S348"/>
    <mergeCell ref="P349:Q349"/>
    <mergeCell ref="R349:S349"/>
    <mergeCell ref="T349:U349"/>
    <mergeCell ref="V349:W349"/>
    <mergeCell ref="L353:M353"/>
    <mergeCell ref="N353:O353"/>
    <mergeCell ref="P353:Q353"/>
    <mergeCell ref="R353:S353"/>
    <mergeCell ref="T353:U353"/>
    <mergeCell ref="V353:W353"/>
    <mergeCell ref="R352:S352"/>
    <mergeCell ref="T352:U352"/>
    <mergeCell ref="V352:W352"/>
    <mergeCell ref="A353:A356"/>
    <mergeCell ref="B353:B356"/>
    <mergeCell ref="C353:C356"/>
    <mergeCell ref="D353:D356"/>
    <mergeCell ref="F353:G353"/>
    <mergeCell ref="H353:I353"/>
    <mergeCell ref="J353:K353"/>
    <mergeCell ref="R350:S350"/>
    <mergeCell ref="T350:U350"/>
    <mergeCell ref="V350:W350"/>
    <mergeCell ref="F351:Y351"/>
    <mergeCell ref="F352:G352"/>
    <mergeCell ref="H352:I352"/>
    <mergeCell ref="J352:K352"/>
    <mergeCell ref="L352:M352"/>
    <mergeCell ref="N352:O352"/>
    <mergeCell ref="P352:Q352"/>
    <mergeCell ref="R356:S356"/>
    <mergeCell ref="T356:U356"/>
    <mergeCell ref="V356:W356"/>
    <mergeCell ref="F350:G350"/>
    <mergeCell ref="H350:I350"/>
    <mergeCell ref="J350:K350"/>
    <mergeCell ref="A357:A360"/>
    <mergeCell ref="B357:B360"/>
    <mergeCell ref="C357:C360"/>
    <mergeCell ref="D357:D360"/>
    <mergeCell ref="F357:G357"/>
    <mergeCell ref="H357:I357"/>
    <mergeCell ref="J357:K357"/>
    <mergeCell ref="R354:S354"/>
    <mergeCell ref="T354:U354"/>
    <mergeCell ref="V354:W354"/>
    <mergeCell ref="F355:Y355"/>
    <mergeCell ref="F356:G356"/>
    <mergeCell ref="H356:I356"/>
    <mergeCell ref="J356:K356"/>
    <mergeCell ref="L356:M356"/>
    <mergeCell ref="N356:O356"/>
    <mergeCell ref="P356:Q356"/>
    <mergeCell ref="F354:G354"/>
    <mergeCell ref="H354:I354"/>
    <mergeCell ref="J354:K354"/>
    <mergeCell ref="L354:M354"/>
    <mergeCell ref="N354:O354"/>
    <mergeCell ref="P354:Q354"/>
    <mergeCell ref="R358:S358"/>
    <mergeCell ref="T358:U358"/>
    <mergeCell ref="V358:W358"/>
    <mergeCell ref="F359:Y359"/>
    <mergeCell ref="F360:G360"/>
    <mergeCell ref="H360:I360"/>
    <mergeCell ref="J360:K360"/>
    <mergeCell ref="L360:M360"/>
    <mergeCell ref="N360:O360"/>
    <mergeCell ref="P360:Q360"/>
    <mergeCell ref="F358:G358"/>
    <mergeCell ref="H358:I358"/>
    <mergeCell ref="J358:K358"/>
    <mergeCell ref="L358:M358"/>
    <mergeCell ref="N358:O358"/>
    <mergeCell ref="P358:Q358"/>
    <mergeCell ref="L357:M357"/>
    <mergeCell ref="N357:O357"/>
    <mergeCell ref="P357:Q357"/>
    <mergeCell ref="R357:S357"/>
    <mergeCell ref="T357:U357"/>
    <mergeCell ref="V357:W357"/>
    <mergeCell ref="V362:W362"/>
    <mergeCell ref="F363:G363"/>
    <mergeCell ref="H363:I363"/>
    <mergeCell ref="J363:K363"/>
    <mergeCell ref="L363:M363"/>
    <mergeCell ref="N363:O363"/>
    <mergeCell ref="P363:Q363"/>
    <mergeCell ref="R363:S363"/>
    <mergeCell ref="T363:U363"/>
    <mergeCell ref="V363:W363"/>
    <mergeCell ref="J362:K362"/>
    <mergeCell ref="L362:M362"/>
    <mergeCell ref="N362:O362"/>
    <mergeCell ref="P362:Q362"/>
    <mergeCell ref="R362:S362"/>
    <mergeCell ref="T362:U362"/>
    <mergeCell ref="R360:S360"/>
    <mergeCell ref="T360:U360"/>
    <mergeCell ref="V360:W360"/>
    <mergeCell ref="A361:Y361"/>
    <mergeCell ref="A362:A365"/>
    <mergeCell ref="B362:B365"/>
    <mergeCell ref="C362:C365"/>
    <mergeCell ref="D362:D365"/>
    <mergeCell ref="F362:G362"/>
    <mergeCell ref="H362:I362"/>
    <mergeCell ref="A366:A369"/>
    <mergeCell ref="B366:B369"/>
    <mergeCell ref="C366:C369"/>
    <mergeCell ref="D366:D369"/>
    <mergeCell ref="F366:G366"/>
    <mergeCell ref="H366:I366"/>
    <mergeCell ref="F368:Y368"/>
    <mergeCell ref="F369:G369"/>
    <mergeCell ref="H369:I369"/>
    <mergeCell ref="J369:K369"/>
    <mergeCell ref="F364:W364"/>
    <mergeCell ref="F365:G365"/>
    <mergeCell ref="H365:I365"/>
    <mergeCell ref="J365:K365"/>
    <mergeCell ref="L365:M365"/>
    <mergeCell ref="N365:O365"/>
    <mergeCell ref="P365:Q365"/>
    <mergeCell ref="R365:S365"/>
    <mergeCell ref="T365:U365"/>
    <mergeCell ref="V365:W365"/>
    <mergeCell ref="A370:A373"/>
    <mergeCell ref="B370:B373"/>
    <mergeCell ref="C370:C373"/>
    <mergeCell ref="D370:D373"/>
    <mergeCell ref="F370:G370"/>
    <mergeCell ref="H370:I370"/>
    <mergeCell ref="F372:Y372"/>
    <mergeCell ref="F373:G373"/>
    <mergeCell ref="H373:I373"/>
    <mergeCell ref="J373:K373"/>
    <mergeCell ref="L369:M369"/>
    <mergeCell ref="N369:O369"/>
    <mergeCell ref="P369:Q369"/>
    <mergeCell ref="R369:S369"/>
    <mergeCell ref="T369:U369"/>
    <mergeCell ref="V369:W369"/>
    <mergeCell ref="V366:W366"/>
    <mergeCell ref="F367:G367"/>
    <mergeCell ref="H367:I367"/>
    <mergeCell ref="J367:K367"/>
    <mergeCell ref="L367:M367"/>
    <mergeCell ref="N367:O367"/>
    <mergeCell ref="P367:Q367"/>
    <mergeCell ref="R367:S367"/>
    <mergeCell ref="T367:U367"/>
    <mergeCell ref="V367:W367"/>
    <mergeCell ref="J366:K366"/>
    <mergeCell ref="L366:M366"/>
    <mergeCell ref="N366:O366"/>
    <mergeCell ref="P366:Q366"/>
    <mergeCell ref="R366:S366"/>
    <mergeCell ref="T366:U366"/>
    <mergeCell ref="A374:A377"/>
    <mergeCell ref="B374:B377"/>
    <mergeCell ref="C374:C377"/>
    <mergeCell ref="D374:D377"/>
    <mergeCell ref="F374:G374"/>
    <mergeCell ref="H374:I374"/>
    <mergeCell ref="F376:Y376"/>
    <mergeCell ref="F377:G377"/>
    <mergeCell ref="H377:I377"/>
    <mergeCell ref="J377:K377"/>
    <mergeCell ref="L373:M373"/>
    <mergeCell ref="N373:O373"/>
    <mergeCell ref="P373:Q373"/>
    <mergeCell ref="R373:S373"/>
    <mergeCell ref="T373:U373"/>
    <mergeCell ref="V373:W373"/>
    <mergeCell ref="V370:W370"/>
    <mergeCell ref="F371:G371"/>
    <mergeCell ref="H371:I371"/>
    <mergeCell ref="J371:K371"/>
    <mergeCell ref="L371:M371"/>
    <mergeCell ref="N371:O371"/>
    <mergeCell ref="P371:Q371"/>
    <mergeCell ref="R371:S371"/>
    <mergeCell ref="T371:U371"/>
    <mergeCell ref="V371:W371"/>
    <mergeCell ref="J370:K370"/>
    <mergeCell ref="L370:M370"/>
    <mergeCell ref="N370:O370"/>
    <mergeCell ref="P370:Q370"/>
    <mergeCell ref="R370:S370"/>
    <mergeCell ref="T370:U370"/>
    <mergeCell ref="A378:A381"/>
    <mergeCell ref="B378:B381"/>
    <mergeCell ref="C378:C381"/>
    <mergeCell ref="D378:D381"/>
    <mergeCell ref="F378:G378"/>
    <mergeCell ref="H378:I378"/>
    <mergeCell ref="F380:Y380"/>
    <mergeCell ref="F381:G381"/>
    <mergeCell ref="H381:I381"/>
    <mergeCell ref="J381:K381"/>
    <mergeCell ref="L377:M377"/>
    <mergeCell ref="N377:O377"/>
    <mergeCell ref="P377:Q377"/>
    <mergeCell ref="R377:S377"/>
    <mergeCell ref="T377:U377"/>
    <mergeCell ref="V377:W377"/>
    <mergeCell ref="V374:W374"/>
    <mergeCell ref="F375:G375"/>
    <mergeCell ref="H375:I375"/>
    <mergeCell ref="J375:K375"/>
    <mergeCell ref="L375:M375"/>
    <mergeCell ref="N375:O375"/>
    <mergeCell ref="P375:Q375"/>
    <mergeCell ref="R375:S375"/>
    <mergeCell ref="T375:U375"/>
    <mergeCell ref="V375:W375"/>
    <mergeCell ref="J374:K374"/>
    <mergeCell ref="L374:M374"/>
    <mergeCell ref="N374:O374"/>
    <mergeCell ref="P374:Q374"/>
    <mergeCell ref="R374:S374"/>
    <mergeCell ref="T374:U374"/>
    <mergeCell ref="A382:A385"/>
    <mergeCell ref="B382:B385"/>
    <mergeCell ref="C382:C385"/>
    <mergeCell ref="D382:D385"/>
    <mergeCell ref="F382:G382"/>
    <mergeCell ref="H382:I382"/>
    <mergeCell ref="F384:Y384"/>
    <mergeCell ref="F385:G385"/>
    <mergeCell ref="H385:I385"/>
    <mergeCell ref="J385:K385"/>
    <mergeCell ref="L381:M381"/>
    <mergeCell ref="N381:O381"/>
    <mergeCell ref="P381:Q381"/>
    <mergeCell ref="R381:S381"/>
    <mergeCell ref="T381:U381"/>
    <mergeCell ref="V381:W381"/>
    <mergeCell ref="V378:W378"/>
    <mergeCell ref="F379:G379"/>
    <mergeCell ref="H379:I379"/>
    <mergeCell ref="J379:K379"/>
    <mergeCell ref="L379:M379"/>
    <mergeCell ref="N379:O379"/>
    <mergeCell ref="P379:Q379"/>
    <mergeCell ref="R379:S379"/>
    <mergeCell ref="T379:U379"/>
    <mergeCell ref="V379:W379"/>
    <mergeCell ref="J378:K378"/>
    <mergeCell ref="L378:M378"/>
    <mergeCell ref="N378:O378"/>
    <mergeCell ref="P378:Q378"/>
    <mergeCell ref="R378:S378"/>
    <mergeCell ref="T378:U378"/>
    <mergeCell ref="A386:A389"/>
    <mergeCell ref="B386:B389"/>
    <mergeCell ref="C386:C389"/>
    <mergeCell ref="D386:D389"/>
    <mergeCell ref="F386:G386"/>
    <mergeCell ref="H386:I386"/>
    <mergeCell ref="F388:Y388"/>
    <mergeCell ref="F389:G389"/>
    <mergeCell ref="H389:I389"/>
    <mergeCell ref="J389:K389"/>
    <mergeCell ref="L385:M385"/>
    <mergeCell ref="N385:O385"/>
    <mergeCell ref="P385:Q385"/>
    <mergeCell ref="R385:S385"/>
    <mergeCell ref="T385:U385"/>
    <mergeCell ref="V385:W385"/>
    <mergeCell ref="V382:W382"/>
    <mergeCell ref="F383:G383"/>
    <mergeCell ref="H383:I383"/>
    <mergeCell ref="J383:K383"/>
    <mergeCell ref="L383:M383"/>
    <mergeCell ref="N383:O383"/>
    <mergeCell ref="P383:Q383"/>
    <mergeCell ref="R383:S383"/>
    <mergeCell ref="T383:U383"/>
    <mergeCell ref="V383:W383"/>
    <mergeCell ref="J382:K382"/>
    <mergeCell ref="L382:M382"/>
    <mergeCell ref="N382:O382"/>
    <mergeCell ref="P382:Q382"/>
    <mergeCell ref="R382:S382"/>
    <mergeCell ref="T382:U382"/>
    <mergeCell ref="A390:A393"/>
    <mergeCell ref="B390:B393"/>
    <mergeCell ref="C390:C393"/>
    <mergeCell ref="D390:D393"/>
    <mergeCell ref="F390:G390"/>
    <mergeCell ref="H390:I390"/>
    <mergeCell ref="F392:Y392"/>
    <mergeCell ref="F393:G393"/>
    <mergeCell ref="H393:I393"/>
    <mergeCell ref="J393:K393"/>
    <mergeCell ref="L389:M389"/>
    <mergeCell ref="N389:O389"/>
    <mergeCell ref="P389:Q389"/>
    <mergeCell ref="R389:S389"/>
    <mergeCell ref="T389:U389"/>
    <mergeCell ref="V389:W389"/>
    <mergeCell ref="V386:W386"/>
    <mergeCell ref="F387:G387"/>
    <mergeCell ref="H387:I387"/>
    <mergeCell ref="J387:K387"/>
    <mergeCell ref="L387:M387"/>
    <mergeCell ref="N387:O387"/>
    <mergeCell ref="P387:Q387"/>
    <mergeCell ref="R387:S387"/>
    <mergeCell ref="T387:U387"/>
    <mergeCell ref="V387:W387"/>
    <mergeCell ref="J386:K386"/>
    <mergeCell ref="L386:M386"/>
    <mergeCell ref="N386:O386"/>
    <mergeCell ref="P386:Q386"/>
    <mergeCell ref="R386:S386"/>
    <mergeCell ref="T386:U386"/>
    <mergeCell ref="L393:M393"/>
    <mergeCell ref="N393:O393"/>
    <mergeCell ref="P393:Q393"/>
    <mergeCell ref="R393:S393"/>
    <mergeCell ref="T393:U393"/>
    <mergeCell ref="V393:W393"/>
    <mergeCell ref="V390:W390"/>
    <mergeCell ref="F391:G391"/>
    <mergeCell ref="H391:I391"/>
    <mergeCell ref="J391:K391"/>
    <mergeCell ref="L391:M391"/>
    <mergeCell ref="N391:O391"/>
    <mergeCell ref="P391:Q391"/>
    <mergeCell ref="R391:S391"/>
    <mergeCell ref="T391:U391"/>
    <mergeCell ref="V391:W391"/>
    <mergeCell ref="J390:K390"/>
    <mergeCell ref="L390:M390"/>
    <mergeCell ref="N390:O390"/>
    <mergeCell ref="P390:Q390"/>
    <mergeCell ref="R390:S390"/>
    <mergeCell ref="T390:U390"/>
    <mergeCell ref="N396:O396"/>
    <mergeCell ref="P396:Q396"/>
    <mergeCell ref="R396:S396"/>
    <mergeCell ref="T396:U396"/>
    <mergeCell ref="V396:W396"/>
    <mergeCell ref="F397:G397"/>
    <mergeCell ref="H397:I397"/>
    <mergeCell ref="J397:K397"/>
    <mergeCell ref="L397:M397"/>
    <mergeCell ref="N397:O397"/>
    <mergeCell ref="A394:Y394"/>
    <mergeCell ref="A395:Y395"/>
    <mergeCell ref="A396:A399"/>
    <mergeCell ref="B396:B399"/>
    <mergeCell ref="C396:C399"/>
    <mergeCell ref="D396:D399"/>
    <mergeCell ref="F396:G396"/>
    <mergeCell ref="H396:I396"/>
    <mergeCell ref="J396:K396"/>
    <mergeCell ref="L396:M396"/>
    <mergeCell ref="P399:Q399"/>
    <mergeCell ref="R399:S399"/>
    <mergeCell ref="T399:U399"/>
    <mergeCell ref="V399:W399"/>
    <mergeCell ref="P397:Q397"/>
    <mergeCell ref="R397:S397"/>
    <mergeCell ref="T397:U397"/>
    <mergeCell ref="V397:W397"/>
    <mergeCell ref="F398:Y398"/>
    <mergeCell ref="F399:G399"/>
    <mergeCell ref="H399:I399"/>
    <mergeCell ref="J399:K399"/>
    <mergeCell ref="L399:M399"/>
    <mergeCell ref="N399:O399"/>
    <mergeCell ref="F402:Y402"/>
    <mergeCell ref="F403:G403"/>
    <mergeCell ref="H403:I403"/>
    <mergeCell ref="J403:K403"/>
    <mergeCell ref="L403:M403"/>
    <mergeCell ref="N403:O403"/>
    <mergeCell ref="P403:Q403"/>
    <mergeCell ref="R403:S403"/>
    <mergeCell ref="T403:U403"/>
    <mergeCell ref="V403:W403"/>
    <mergeCell ref="V400:W400"/>
    <mergeCell ref="F401:G401"/>
    <mergeCell ref="H401:I401"/>
    <mergeCell ref="J401:K401"/>
    <mergeCell ref="L401:M401"/>
    <mergeCell ref="N401:O401"/>
    <mergeCell ref="P401:Q401"/>
    <mergeCell ref="R401:S401"/>
    <mergeCell ref="T401:U401"/>
    <mergeCell ref="V401:W401"/>
    <mergeCell ref="J400:K400"/>
    <mergeCell ref="L400:M400"/>
    <mergeCell ref="N400:O400"/>
    <mergeCell ref="P400:Q400"/>
    <mergeCell ref="R400:S400"/>
    <mergeCell ref="T400:U400"/>
    <mergeCell ref="P405:Q405"/>
    <mergeCell ref="R405:S405"/>
    <mergeCell ref="T405:U405"/>
    <mergeCell ref="V405:W405"/>
    <mergeCell ref="F406:G406"/>
    <mergeCell ref="H406:I406"/>
    <mergeCell ref="J406:K406"/>
    <mergeCell ref="L406:M406"/>
    <mergeCell ref="N406:O406"/>
    <mergeCell ref="P406:Q406"/>
    <mergeCell ref="A404:Y404"/>
    <mergeCell ref="A405:A408"/>
    <mergeCell ref="B405:B408"/>
    <mergeCell ref="C405:C408"/>
    <mergeCell ref="D405:D408"/>
    <mergeCell ref="F405:G405"/>
    <mergeCell ref="H405:I405"/>
    <mergeCell ref="J405:K405"/>
    <mergeCell ref="L405:M405"/>
    <mergeCell ref="N405:O405"/>
    <mergeCell ref="A400:A403"/>
    <mergeCell ref="B400:B403"/>
    <mergeCell ref="C400:C403"/>
    <mergeCell ref="D400:D403"/>
    <mergeCell ref="F400:G400"/>
    <mergeCell ref="H400:I400"/>
    <mergeCell ref="L409:M409"/>
    <mergeCell ref="N409:O409"/>
    <mergeCell ref="P409:Q409"/>
    <mergeCell ref="R409:S409"/>
    <mergeCell ref="T409:U409"/>
    <mergeCell ref="V409:W409"/>
    <mergeCell ref="R408:S408"/>
    <mergeCell ref="T408:U408"/>
    <mergeCell ref="V408:W408"/>
    <mergeCell ref="A409:A412"/>
    <mergeCell ref="B409:B412"/>
    <mergeCell ref="C409:C412"/>
    <mergeCell ref="D409:D412"/>
    <mergeCell ref="F409:G409"/>
    <mergeCell ref="H409:I409"/>
    <mergeCell ref="J409:K409"/>
    <mergeCell ref="R406:S406"/>
    <mergeCell ref="T406:U406"/>
    <mergeCell ref="V406:W406"/>
    <mergeCell ref="F407:Y407"/>
    <mergeCell ref="F408:G408"/>
    <mergeCell ref="H408:I408"/>
    <mergeCell ref="J408:K408"/>
    <mergeCell ref="L408:M408"/>
    <mergeCell ref="N408:O408"/>
    <mergeCell ref="P408:Q408"/>
    <mergeCell ref="L413:M413"/>
    <mergeCell ref="N413:O413"/>
    <mergeCell ref="P413:Q413"/>
    <mergeCell ref="R413:S413"/>
    <mergeCell ref="T413:U413"/>
    <mergeCell ref="V413:W413"/>
    <mergeCell ref="R412:S412"/>
    <mergeCell ref="T412:U412"/>
    <mergeCell ref="V412:W412"/>
    <mergeCell ref="A413:A416"/>
    <mergeCell ref="B413:B416"/>
    <mergeCell ref="C413:C416"/>
    <mergeCell ref="D413:D416"/>
    <mergeCell ref="F413:G413"/>
    <mergeCell ref="H413:I413"/>
    <mergeCell ref="J413:K413"/>
    <mergeCell ref="R410:S410"/>
    <mergeCell ref="T410:U410"/>
    <mergeCell ref="V410:W410"/>
    <mergeCell ref="F411:Y411"/>
    <mergeCell ref="F412:G412"/>
    <mergeCell ref="H412:I412"/>
    <mergeCell ref="J412:K412"/>
    <mergeCell ref="L412:M412"/>
    <mergeCell ref="N412:O412"/>
    <mergeCell ref="P412:Q412"/>
    <mergeCell ref="F410:G410"/>
    <mergeCell ref="H410:I410"/>
    <mergeCell ref="J410:K410"/>
    <mergeCell ref="L410:M410"/>
    <mergeCell ref="N410:O410"/>
    <mergeCell ref="P410:Q410"/>
    <mergeCell ref="L417:M417"/>
    <mergeCell ref="N417:O417"/>
    <mergeCell ref="P417:Q417"/>
    <mergeCell ref="R417:S417"/>
    <mergeCell ref="T417:U417"/>
    <mergeCell ref="V417:W417"/>
    <mergeCell ref="R416:S416"/>
    <mergeCell ref="T416:U416"/>
    <mergeCell ref="V416:W416"/>
    <mergeCell ref="A417:A420"/>
    <mergeCell ref="B417:B420"/>
    <mergeCell ref="C417:C420"/>
    <mergeCell ref="D417:D420"/>
    <mergeCell ref="F417:G417"/>
    <mergeCell ref="H417:I417"/>
    <mergeCell ref="J417:K417"/>
    <mergeCell ref="R414:S414"/>
    <mergeCell ref="T414:U414"/>
    <mergeCell ref="V414:W414"/>
    <mergeCell ref="F415:Y415"/>
    <mergeCell ref="F416:G416"/>
    <mergeCell ref="H416:I416"/>
    <mergeCell ref="J416:K416"/>
    <mergeCell ref="L416:M416"/>
    <mergeCell ref="N416:O416"/>
    <mergeCell ref="P416:Q416"/>
    <mergeCell ref="F414:G414"/>
    <mergeCell ref="H414:I414"/>
    <mergeCell ref="J414:K414"/>
    <mergeCell ref="L414:M414"/>
    <mergeCell ref="N414:O414"/>
    <mergeCell ref="P414:Q414"/>
    <mergeCell ref="L421:M421"/>
    <mergeCell ref="N421:O421"/>
    <mergeCell ref="P421:Q421"/>
    <mergeCell ref="R421:S421"/>
    <mergeCell ref="T421:U421"/>
    <mergeCell ref="V421:W421"/>
    <mergeCell ref="R420:S420"/>
    <mergeCell ref="T420:U420"/>
    <mergeCell ref="V420:W420"/>
    <mergeCell ref="A421:A424"/>
    <mergeCell ref="B421:B424"/>
    <mergeCell ref="C421:C424"/>
    <mergeCell ref="D421:D424"/>
    <mergeCell ref="F421:G421"/>
    <mergeCell ref="H421:I421"/>
    <mergeCell ref="J421:K421"/>
    <mergeCell ref="R418:S418"/>
    <mergeCell ref="T418:U418"/>
    <mergeCell ref="V418:W418"/>
    <mergeCell ref="F419:Y419"/>
    <mergeCell ref="F420:G420"/>
    <mergeCell ref="H420:I420"/>
    <mergeCell ref="J420:K420"/>
    <mergeCell ref="L420:M420"/>
    <mergeCell ref="N420:O420"/>
    <mergeCell ref="P420:Q420"/>
    <mergeCell ref="F418:G418"/>
    <mergeCell ref="H418:I418"/>
    <mergeCell ref="J418:K418"/>
    <mergeCell ref="L418:M418"/>
    <mergeCell ref="N418:O418"/>
    <mergeCell ref="P418:Q418"/>
    <mergeCell ref="L425:M425"/>
    <mergeCell ref="N425:O425"/>
    <mergeCell ref="P425:Q425"/>
    <mergeCell ref="R425:S425"/>
    <mergeCell ref="T425:U425"/>
    <mergeCell ref="V425:W425"/>
    <mergeCell ref="R424:S424"/>
    <mergeCell ref="T424:U424"/>
    <mergeCell ref="V424:W424"/>
    <mergeCell ref="A425:A428"/>
    <mergeCell ref="B425:B428"/>
    <mergeCell ref="C425:C428"/>
    <mergeCell ref="D425:D428"/>
    <mergeCell ref="F425:G425"/>
    <mergeCell ref="H425:I425"/>
    <mergeCell ref="J425:K425"/>
    <mergeCell ref="R422:S422"/>
    <mergeCell ref="T422:U422"/>
    <mergeCell ref="V422:W422"/>
    <mergeCell ref="F423:Y423"/>
    <mergeCell ref="F424:G424"/>
    <mergeCell ref="H424:I424"/>
    <mergeCell ref="J424:K424"/>
    <mergeCell ref="L424:M424"/>
    <mergeCell ref="N424:O424"/>
    <mergeCell ref="P424:Q424"/>
    <mergeCell ref="F422:G422"/>
    <mergeCell ref="H422:I422"/>
    <mergeCell ref="J422:K422"/>
    <mergeCell ref="L422:M422"/>
    <mergeCell ref="N422:O422"/>
    <mergeCell ref="P422:Q422"/>
    <mergeCell ref="L429:M429"/>
    <mergeCell ref="N429:O429"/>
    <mergeCell ref="P429:Q429"/>
    <mergeCell ref="R429:S429"/>
    <mergeCell ref="T429:U429"/>
    <mergeCell ref="V429:W429"/>
    <mergeCell ref="R428:S428"/>
    <mergeCell ref="T428:U428"/>
    <mergeCell ref="V428:W428"/>
    <mergeCell ref="A429:A432"/>
    <mergeCell ref="B429:B432"/>
    <mergeCell ref="C429:C432"/>
    <mergeCell ref="D429:D432"/>
    <mergeCell ref="F429:G429"/>
    <mergeCell ref="H429:I429"/>
    <mergeCell ref="J429:K429"/>
    <mergeCell ref="R426:S426"/>
    <mergeCell ref="T426:U426"/>
    <mergeCell ref="V426:W426"/>
    <mergeCell ref="F427:Y427"/>
    <mergeCell ref="F428:G428"/>
    <mergeCell ref="H428:I428"/>
    <mergeCell ref="J428:K428"/>
    <mergeCell ref="L428:M428"/>
    <mergeCell ref="N428:O428"/>
    <mergeCell ref="P428:Q428"/>
    <mergeCell ref="F426:G426"/>
    <mergeCell ref="H426:I426"/>
    <mergeCell ref="J426:K426"/>
    <mergeCell ref="L426:M426"/>
    <mergeCell ref="N426:O426"/>
    <mergeCell ref="P426:Q426"/>
    <mergeCell ref="R430:S430"/>
    <mergeCell ref="T430:U430"/>
    <mergeCell ref="V430:W430"/>
    <mergeCell ref="F431:Y431"/>
    <mergeCell ref="F432:G432"/>
    <mergeCell ref="H432:I432"/>
    <mergeCell ref="J432:K432"/>
    <mergeCell ref="L432:M432"/>
    <mergeCell ref="N432:O432"/>
    <mergeCell ref="P432:Q432"/>
    <mergeCell ref="F430:G430"/>
    <mergeCell ref="H430:I430"/>
    <mergeCell ref="J430:K430"/>
    <mergeCell ref="L430:M430"/>
    <mergeCell ref="N430:O430"/>
    <mergeCell ref="P430:Q430"/>
    <mergeCell ref="V436:W436"/>
    <mergeCell ref="T435:U435"/>
    <mergeCell ref="V435:W435"/>
    <mergeCell ref="F436:G436"/>
    <mergeCell ref="H436:I436"/>
    <mergeCell ref="J436:K436"/>
    <mergeCell ref="L436:M436"/>
    <mergeCell ref="N436:O436"/>
    <mergeCell ref="P436:Q436"/>
    <mergeCell ref="R436:S436"/>
    <mergeCell ref="T436:U436"/>
    <mergeCell ref="H435:I435"/>
    <mergeCell ref="J435:K435"/>
    <mergeCell ref="L435:M435"/>
    <mergeCell ref="N435:O435"/>
    <mergeCell ref="P435:Q435"/>
    <mergeCell ref="R435:S435"/>
    <mergeCell ref="R432:S432"/>
    <mergeCell ref="T432:U432"/>
    <mergeCell ref="V432:W432"/>
    <mergeCell ref="A433:Y433"/>
    <mergeCell ref="A434:Y434"/>
    <mergeCell ref="A435:A438"/>
    <mergeCell ref="B435:B438"/>
    <mergeCell ref="C435:C438"/>
    <mergeCell ref="D435:D438"/>
    <mergeCell ref="F435:G435"/>
    <mergeCell ref="F437:Y437"/>
    <mergeCell ref="F438:G438"/>
    <mergeCell ref="H438:I438"/>
    <mergeCell ref="J438:K438"/>
    <mergeCell ref="L438:M438"/>
    <mergeCell ref="P439:Q439"/>
    <mergeCell ref="R439:S439"/>
    <mergeCell ref="T439:U439"/>
    <mergeCell ref="V439:W439"/>
    <mergeCell ref="F440:G440"/>
    <mergeCell ref="H440:I440"/>
    <mergeCell ref="J440:K440"/>
    <mergeCell ref="L440:M440"/>
    <mergeCell ref="N440:O440"/>
    <mergeCell ref="P440:Q440"/>
    <mergeCell ref="V438:W438"/>
    <mergeCell ref="A439:A442"/>
    <mergeCell ref="B439:B442"/>
    <mergeCell ref="C439:C442"/>
    <mergeCell ref="D439:D442"/>
    <mergeCell ref="F439:G439"/>
    <mergeCell ref="H439:I439"/>
    <mergeCell ref="J439:K439"/>
    <mergeCell ref="L439:M439"/>
    <mergeCell ref="N439:O439"/>
    <mergeCell ref="N438:O438"/>
    <mergeCell ref="P438:Q438"/>
    <mergeCell ref="R438:S438"/>
    <mergeCell ref="T438:U438"/>
    <mergeCell ref="R442:S442"/>
    <mergeCell ref="T442:U442"/>
    <mergeCell ref="V442:W442"/>
    <mergeCell ref="A443:A446"/>
    <mergeCell ref="B443:B446"/>
    <mergeCell ref="C443:C446"/>
    <mergeCell ref="D443:D446"/>
    <mergeCell ref="F443:G443"/>
    <mergeCell ref="H443:I443"/>
    <mergeCell ref="J443:K443"/>
    <mergeCell ref="R440:S440"/>
    <mergeCell ref="T440:U440"/>
    <mergeCell ref="V440:W440"/>
    <mergeCell ref="F441:Y441"/>
    <mergeCell ref="F442:G442"/>
    <mergeCell ref="H442:I442"/>
    <mergeCell ref="J442:K442"/>
    <mergeCell ref="L442:M442"/>
    <mergeCell ref="N442:O442"/>
    <mergeCell ref="P442:Q442"/>
    <mergeCell ref="R446:S446"/>
    <mergeCell ref="T446:U446"/>
    <mergeCell ref="V446:W446"/>
    <mergeCell ref="R444:S444"/>
    <mergeCell ref="T444:U444"/>
    <mergeCell ref="V444:W444"/>
    <mergeCell ref="F445:Y445"/>
    <mergeCell ref="F446:G446"/>
    <mergeCell ref="H446:I446"/>
    <mergeCell ref="J446:K446"/>
    <mergeCell ref="L446:M446"/>
    <mergeCell ref="N446:O446"/>
    <mergeCell ref="P446:Q446"/>
    <mergeCell ref="F444:G444"/>
    <mergeCell ref="H444:I444"/>
    <mergeCell ref="J444:K444"/>
    <mergeCell ref="L444:M444"/>
    <mergeCell ref="N444:O444"/>
    <mergeCell ref="P444:Q444"/>
    <mergeCell ref="L443:M443"/>
    <mergeCell ref="N443:O443"/>
    <mergeCell ref="P443:Q443"/>
    <mergeCell ref="R443:S443"/>
    <mergeCell ref="T443:U443"/>
    <mergeCell ref="V443:W443"/>
    <mergeCell ref="V448:W448"/>
    <mergeCell ref="F449:G449"/>
    <mergeCell ref="H449:I449"/>
    <mergeCell ref="J449:K449"/>
    <mergeCell ref="L449:M449"/>
    <mergeCell ref="N449:O449"/>
    <mergeCell ref="P449:Q449"/>
    <mergeCell ref="R449:S449"/>
    <mergeCell ref="T449:U449"/>
    <mergeCell ref="V449:W449"/>
    <mergeCell ref="J448:K448"/>
    <mergeCell ref="L448:M448"/>
    <mergeCell ref="N448:O448"/>
    <mergeCell ref="P448:Q448"/>
    <mergeCell ref="R448:S448"/>
    <mergeCell ref="T448:U448"/>
    <mergeCell ref="A447:Y447"/>
    <mergeCell ref="A448:A451"/>
    <mergeCell ref="B448:B451"/>
    <mergeCell ref="C448:C451"/>
    <mergeCell ref="D448:D451"/>
    <mergeCell ref="F448:G448"/>
    <mergeCell ref="H448:I448"/>
    <mergeCell ref="T454:U454"/>
    <mergeCell ref="V454:W454"/>
    <mergeCell ref="F454:G454"/>
    <mergeCell ref="H454:I454"/>
    <mergeCell ref="J454:K454"/>
    <mergeCell ref="L454:M454"/>
    <mergeCell ref="N454:O454"/>
    <mergeCell ref="P454:Q454"/>
    <mergeCell ref="P455:Q455"/>
    <mergeCell ref="R455:S455"/>
    <mergeCell ref="T455:U455"/>
    <mergeCell ref="V455:W455"/>
    <mergeCell ref="F456:Y456"/>
    <mergeCell ref="A452:Y452"/>
    <mergeCell ref="F450:Y450"/>
    <mergeCell ref="F451:G451"/>
    <mergeCell ref="H451:I451"/>
    <mergeCell ref="J451:K451"/>
    <mergeCell ref="L451:M451"/>
    <mergeCell ref="N451:O451"/>
    <mergeCell ref="P451:Q451"/>
    <mergeCell ref="R451:S451"/>
    <mergeCell ref="T451:U451"/>
    <mergeCell ref="V451:W451"/>
    <mergeCell ref="A453:Y453"/>
    <mergeCell ref="A454:A457"/>
    <mergeCell ref="B454:B457"/>
    <mergeCell ref="C454:C457"/>
    <mergeCell ref="D454:D457"/>
    <mergeCell ref="F455:G455"/>
    <mergeCell ref="H455:I455"/>
    <mergeCell ref="T462:U462"/>
    <mergeCell ref="V462:W462"/>
    <mergeCell ref="F462:G462"/>
    <mergeCell ref="H462:I462"/>
    <mergeCell ref="J462:K462"/>
    <mergeCell ref="L462:M462"/>
    <mergeCell ref="N462:O462"/>
    <mergeCell ref="P462:Q462"/>
    <mergeCell ref="F464:Y464"/>
    <mergeCell ref="F458:G458"/>
    <mergeCell ref="H458:I458"/>
    <mergeCell ref="J458:K458"/>
    <mergeCell ref="L458:M458"/>
    <mergeCell ref="N458:O458"/>
    <mergeCell ref="P458:Q458"/>
    <mergeCell ref="N465:O465"/>
    <mergeCell ref="P465:Q465"/>
    <mergeCell ref="R465:S465"/>
    <mergeCell ref="T465:U465"/>
    <mergeCell ref="R466:S466"/>
    <mergeCell ref="T466:U466"/>
    <mergeCell ref="V466:W466"/>
    <mergeCell ref="F466:G466"/>
    <mergeCell ref="H466:I466"/>
    <mergeCell ref="J466:K466"/>
    <mergeCell ref="L466:M466"/>
    <mergeCell ref="N466:O466"/>
    <mergeCell ref="P466:Q466"/>
    <mergeCell ref="P467:Q467"/>
    <mergeCell ref="R467:S467"/>
    <mergeCell ref="T467:U467"/>
    <mergeCell ref="V467:W467"/>
    <mergeCell ref="F468:Y468"/>
    <mergeCell ref="V465:W465"/>
    <mergeCell ref="F465:G465"/>
    <mergeCell ref="H465:I465"/>
    <mergeCell ref="J465:K465"/>
    <mergeCell ref="A470:A473"/>
    <mergeCell ref="B470:B473"/>
    <mergeCell ref="C470:C473"/>
    <mergeCell ref="D470:D473"/>
    <mergeCell ref="F471:G471"/>
    <mergeCell ref="R470:S470"/>
    <mergeCell ref="T470:U470"/>
    <mergeCell ref="V470:W470"/>
    <mergeCell ref="F470:G470"/>
    <mergeCell ref="H470:I470"/>
    <mergeCell ref="J470:K470"/>
    <mergeCell ref="L470:M470"/>
    <mergeCell ref="N470:O470"/>
    <mergeCell ref="P470:Q470"/>
    <mergeCell ref="L469:M469"/>
    <mergeCell ref="N469:O469"/>
    <mergeCell ref="P469:Q469"/>
    <mergeCell ref="R469:S469"/>
    <mergeCell ref="T469:U469"/>
    <mergeCell ref="V469:W469"/>
    <mergeCell ref="F469:G469"/>
    <mergeCell ref="H469:I469"/>
    <mergeCell ref="J469:K469"/>
    <mergeCell ref="A466:A469"/>
    <mergeCell ref="B466:B469"/>
    <mergeCell ref="C466:C469"/>
    <mergeCell ref="D466:D469"/>
    <mergeCell ref="F467:G467"/>
    <mergeCell ref="H467:I467"/>
    <mergeCell ref="J467:K467"/>
    <mergeCell ref="L467:M467"/>
    <mergeCell ref="N467:O467"/>
    <mergeCell ref="F482:G482"/>
    <mergeCell ref="H482:I482"/>
    <mergeCell ref="F479:G479"/>
    <mergeCell ref="H479:I479"/>
    <mergeCell ref="J479:K479"/>
    <mergeCell ref="L479:M479"/>
    <mergeCell ref="N479:O479"/>
    <mergeCell ref="P479:Q479"/>
    <mergeCell ref="R479:S479"/>
    <mergeCell ref="T479:U479"/>
    <mergeCell ref="V479:W479"/>
    <mergeCell ref="A478:Y478"/>
    <mergeCell ref="R474:S474"/>
    <mergeCell ref="T474:U474"/>
    <mergeCell ref="V474:W474"/>
    <mergeCell ref="F474:G474"/>
    <mergeCell ref="H474:I474"/>
    <mergeCell ref="J474:K474"/>
    <mergeCell ref="L474:M474"/>
    <mergeCell ref="N474:O474"/>
    <mergeCell ref="P474:Q474"/>
    <mergeCell ref="A474:A477"/>
    <mergeCell ref="B474:B477"/>
    <mergeCell ref="C474:C477"/>
    <mergeCell ref="D474:D477"/>
    <mergeCell ref="F475:G475"/>
    <mergeCell ref="H475:I475"/>
    <mergeCell ref="J475:K475"/>
    <mergeCell ref="F476:Y476"/>
    <mergeCell ref="F477:G477"/>
    <mergeCell ref="H477:I477"/>
    <mergeCell ref="J477:K477"/>
    <mergeCell ref="N492:O492"/>
    <mergeCell ref="P492:Q492"/>
    <mergeCell ref="R492:S492"/>
    <mergeCell ref="T492:U492"/>
    <mergeCell ref="V492:W492"/>
    <mergeCell ref="F493:Y493"/>
    <mergeCell ref="F487:G487"/>
    <mergeCell ref="H487:I487"/>
    <mergeCell ref="J487:K487"/>
    <mergeCell ref="L487:M487"/>
    <mergeCell ref="N487:O487"/>
    <mergeCell ref="P487:Q487"/>
    <mergeCell ref="R487:S487"/>
    <mergeCell ref="T487:U487"/>
    <mergeCell ref="V487:W487"/>
    <mergeCell ref="J486:K486"/>
    <mergeCell ref="L486:M486"/>
    <mergeCell ref="N486:O486"/>
    <mergeCell ref="P486:Q486"/>
    <mergeCell ref="R486:S486"/>
    <mergeCell ref="T486:U486"/>
    <mergeCell ref="F486:G486"/>
    <mergeCell ref="H486:I486"/>
    <mergeCell ref="F491:G491"/>
    <mergeCell ref="H491:I491"/>
    <mergeCell ref="J491:K491"/>
    <mergeCell ref="L491:M491"/>
    <mergeCell ref="N491:O491"/>
    <mergeCell ref="P491:Q491"/>
    <mergeCell ref="R491:S491"/>
    <mergeCell ref="T491:U491"/>
    <mergeCell ref="V491:W491"/>
    <mergeCell ref="J490:K490"/>
    <mergeCell ref="L490:M490"/>
    <mergeCell ref="N490:O490"/>
    <mergeCell ref="P490:Q490"/>
    <mergeCell ref="R490:S490"/>
    <mergeCell ref="T490:U490"/>
    <mergeCell ref="F490:G490"/>
    <mergeCell ref="H490:I490"/>
    <mergeCell ref="P510:Q510"/>
    <mergeCell ref="R510:S510"/>
    <mergeCell ref="T510:U510"/>
    <mergeCell ref="P505:Q505"/>
    <mergeCell ref="R505:S505"/>
    <mergeCell ref="T505:U505"/>
    <mergeCell ref="V505:W505"/>
    <mergeCell ref="F505:G505"/>
    <mergeCell ref="H505:I505"/>
    <mergeCell ref="J505:K505"/>
    <mergeCell ref="L505:M505"/>
    <mergeCell ref="N505:O505"/>
    <mergeCell ref="A503:Y503"/>
    <mergeCell ref="V498:W498"/>
    <mergeCell ref="F499:G499"/>
    <mergeCell ref="H499:I499"/>
    <mergeCell ref="J499:K499"/>
    <mergeCell ref="L499:M499"/>
    <mergeCell ref="N499:O499"/>
    <mergeCell ref="P499:Q499"/>
    <mergeCell ref="R499:S499"/>
    <mergeCell ref="T499:U499"/>
    <mergeCell ref="V499:W499"/>
    <mergeCell ref="J498:K498"/>
    <mergeCell ref="L498:M498"/>
    <mergeCell ref="N498:O498"/>
    <mergeCell ref="P498:Q498"/>
    <mergeCell ref="R498:S498"/>
    <mergeCell ref="T498:U498"/>
    <mergeCell ref="F498:G498"/>
    <mergeCell ref="H498:I498"/>
    <mergeCell ref="T502:U502"/>
    <mergeCell ref="R527:S527"/>
    <mergeCell ref="T527:U527"/>
    <mergeCell ref="V527:W527"/>
    <mergeCell ref="F527:G527"/>
    <mergeCell ref="H527:I527"/>
    <mergeCell ref="J527:K527"/>
    <mergeCell ref="L527:M527"/>
    <mergeCell ref="N527:O527"/>
    <mergeCell ref="A525:Y525"/>
    <mergeCell ref="F521:G521"/>
    <mergeCell ref="H521:I521"/>
    <mergeCell ref="J521:K521"/>
    <mergeCell ref="L521:M521"/>
    <mergeCell ref="N521:O521"/>
    <mergeCell ref="P521:Q521"/>
    <mergeCell ref="R521:S521"/>
    <mergeCell ref="T521:U521"/>
    <mergeCell ref="V521:W521"/>
    <mergeCell ref="A526:Y526"/>
    <mergeCell ref="A527:A530"/>
    <mergeCell ref="B527:B530"/>
    <mergeCell ref="C527:C530"/>
    <mergeCell ref="D527:D530"/>
    <mergeCell ref="F528:G528"/>
    <mergeCell ref="H528:I528"/>
    <mergeCell ref="N524:O524"/>
    <mergeCell ref="P524:Q524"/>
    <mergeCell ref="N522:O522"/>
    <mergeCell ref="P522:Q522"/>
    <mergeCell ref="R522:S522"/>
    <mergeCell ref="T522:U522"/>
    <mergeCell ref="V522:W522"/>
    <mergeCell ref="B546:B549"/>
    <mergeCell ref="C546:C549"/>
    <mergeCell ref="L539:M539"/>
    <mergeCell ref="N539:O539"/>
    <mergeCell ref="P539:Q539"/>
    <mergeCell ref="R539:S539"/>
    <mergeCell ref="T539:U539"/>
    <mergeCell ref="V539:W539"/>
    <mergeCell ref="F539:G539"/>
    <mergeCell ref="H539:I539"/>
    <mergeCell ref="J539:K539"/>
    <mergeCell ref="R536:S536"/>
    <mergeCell ref="T536:U536"/>
    <mergeCell ref="V536:W536"/>
    <mergeCell ref="F536:G536"/>
    <mergeCell ref="H536:I536"/>
    <mergeCell ref="J536:K536"/>
    <mergeCell ref="L536:M536"/>
    <mergeCell ref="N536:O536"/>
    <mergeCell ref="P536:Q536"/>
    <mergeCell ref="V537:W537"/>
    <mergeCell ref="F538:Y538"/>
    <mergeCell ref="J537:K537"/>
    <mergeCell ref="L537:M537"/>
    <mergeCell ref="N537:O537"/>
    <mergeCell ref="P537:Q537"/>
    <mergeCell ref="R537:S537"/>
    <mergeCell ref="T537:U537"/>
    <mergeCell ref="L555:M555"/>
    <mergeCell ref="N555:O555"/>
    <mergeCell ref="A550:Y550"/>
    <mergeCell ref="V546:W546"/>
    <mergeCell ref="F546:G546"/>
    <mergeCell ref="H546:I546"/>
    <mergeCell ref="J546:K546"/>
    <mergeCell ref="L546:M546"/>
    <mergeCell ref="N546:O546"/>
    <mergeCell ref="P546:Q546"/>
    <mergeCell ref="R546:S546"/>
    <mergeCell ref="T546:U546"/>
    <mergeCell ref="A544:Y544"/>
    <mergeCell ref="R540:S540"/>
    <mergeCell ref="T540:U540"/>
    <mergeCell ref="V540:W540"/>
    <mergeCell ref="F540:G540"/>
    <mergeCell ref="H540:I540"/>
    <mergeCell ref="J540:K540"/>
    <mergeCell ref="L540:M540"/>
    <mergeCell ref="N540:O540"/>
    <mergeCell ref="P540:Q540"/>
    <mergeCell ref="A540:A543"/>
    <mergeCell ref="B540:B543"/>
    <mergeCell ref="C540:C543"/>
    <mergeCell ref="D540:D543"/>
    <mergeCell ref="F541:G541"/>
    <mergeCell ref="H541:I541"/>
    <mergeCell ref="T457:U457"/>
    <mergeCell ref="V457:W457"/>
    <mergeCell ref="F457:G457"/>
    <mergeCell ref="H457:I457"/>
    <mergeCell ref="J457:K457"/>
    <mergeCell ref="J541:K541"/>
    <mergeCell ref="L541:M541"/>
    <mergeCell ref="A545:Y545"/>
    <mergeCell ref="A546:A549"/>
    <mergeCell ref="P560:Q560"/>
    <mergeCell ref="R560:S560"/>
    <mergeCell ref="T560:U560"/>
    <mergeCell ref="F560:G560"/>
    <mergeCell ref="H560:I560"/>
    <mergeCell ref="F557:G557"/>
    <mergeCell ref="H557:I557"/>
    <mergeCell ref="J557:K557"/>
    <mergeCell ref="L557:M557"/>
    <mergeCell ref="N557:O557"/>
    <mergeCell ref="P557:Q557"/>
    <mergeCell ref="R557:S557"/>
    <mergeCell ref="T557:U557"/>
    <mergeCell ref="V557:W557"/>
    <mergeCell ref="R552:S552"/>
    <mergeCell ref="T552:U552"/>
    <mergeCell ref="V552:W552"/>
    <mergeCell ref="F552:G552"/>
    <mergeCell ref="H552:I552"/>
    <mergeCell ref="J552:K552"/>
    <mergeCell ref="L552:M552"/>
    <mergeCell ref="N552:O552"/>
    <mergeCell ref="P552:Q552"/>
    <mergeCell ref="A462:A465"/>
    <mergeCell ref="B462:B465"/>
    <mergeCell ref="C462:C465"/>
    <mergeCell ref="D462:D465"/>
    <mergeCell ref="F463:G463"/>
    <mergeCell ref="H463:I463"/>
    <mergeCell ref="J463:K463"/>
    <mergeCell ref="H459:I459"/>
    <mergeCell ref="J459:K459"/>
    <mergeCell ref="L459:M459"/>
    <mergeCell ref="N459:O459"/>
    <mergeCell ref="P459:Q459"/>
    <mergeCell ref="R459:S459"/>
    <mergeCell ref="A458:A461"/>
    <mergeCell ref="B458:B461"/>
    <mergeCell ref="C458:C461"/>
    <mergeCell ref="D458:D461"/>
    <mergeCell ref="F459:G459"/>
    <mergeCell ref="L465:M465"/>
    <mergeCell ref="L461:M461"/>
    <mergeCell ref="N461:O461"/>
    <mergeCell ref="P461:Q461"/>
    <mergeCell ref="R461:S461"/>
    <mergeCell ref="F461:G461"/>
    <mergeCell ref="H461:I461"/>
    <mergeCell ref="J461:K461"/>
    <mergeCell ref="R458:S458"/>
    <mergeCell ref="R462:S462"/>
    <mergeCell ref="T475:U475"/>
    <mergeCell ref="V475:W475"/>
    <mergeCell ref="T471:U471"/>
    <mergeCell ref="V471:W471"/>
    <mergeCell ref="F472:Y472"/>
    <mergeCell ref="T473:U473"/>
    <mergeCell ref="V473:W473"/>
    <mergeCell ref="F473:G473"/>
    <mergeCell ref="H473:I473"/>
    <mergeCell ref="J473:K473"/>
    <mergeCell ref="L477:M477"/>
    <mergeCell ref="R454:S454"/>
    <mergeCell ref="L463:M463"/>
    <mergeCell ref="N463:O463"/>
    <mergeCell ref="P463:Q463"/>
    <mergeCell ref="R463:S463"/>
    <mergeCell ref="T463:U463"/>
    <mergeCell ref="V463:W463"/>
    <mergeCell ref="T459:U459"/>
    <mergeCell ref="V459:W459"/>
    <mergeCell ref="F460:Y460"/>
    <mergeCell ref="J455:K455"/>
    <mergeCell ref="L455:M455"/>
    <mergeCell ref="N455:O455"/>
    <mergeCell ref="T461:U461"/>
    <mergeCell ref="V461:W461"/>
    <mergeCell ref="T458:U458"/>
    <mergeCell ref="V458:W458"/>
    <mergeCell ref="L457:M457"/>
    <mergeCell ref="N457:O457"/>
    <mergeCell ref="P457:Q457"/>
    <mergeCell ref="R457:S457"/>
    <mergeCell ref="N484:O484"/>
    <mergeCell ref="P484:Q484"/>
    <mergeCell ref="R484:S484"/>
    <mergeCell ref="T484:U484"/>
    <mergeCell ref="V484:W484"/>
    <mergeCell ref="H471:I471"/>
    <mergeCell ref="J471:K471"/>
    <mergeCell ref="L471:M471"/>
    <mergeCell ref="N471:O471"/>
    <mergeCell ref="P471:Q471"/>
    <mergeCell ref="R471:S471"/>
    <mergeCell ref="J483:K483"/>
    <mergeCell ref="L483:M483"/>
    <mergeCell ref="N483:O483"/>
    <mergeCell ref="P483:Q483"/>
    <mergeCell ref="R483:S483"/>
    <mergeCell ref="T483:U483"/>
    <mergeCell ref="V483:W483"/>
    <mergeCell ref="J482:K482"/>
    <mergeCell ref="N477:O477"/>
    <mergeCell ref="L473:M473"/>
    <mergeCell ref="N473:O473"/>
    <mergeCell ref="P473:Q473"/>
    <mergeCell ref="R473:S473"/>
    <mergeCell ref="P477:Q477"/>
    <mergeCell ref="R477:S477"/>
    <mergeCell ref="T477:U477"/>
    <mergeCell ref="V477:W477"/>
    <mergeCell ref="L475:M475"/>
    <mergeCell ref="N475:O475"/>
    <mergeCell ref="P475:Q475"/>
    <mergeCell ref="R475:S475"/>
    <mergeCell ref="F485:Y485"/>
    <mergeCell ref="V480:W480"/>
    <mergeCell ref="F481:Y481"/>
    <mergeCell ref="A483:A486"/>
    <mergeCell ref="B483:B486"/>
    <mergeCell ref="C483:C486"/>
    <mergeCell ref="D483:D486"/>
    <mergeCell ref="F484:G484"/>
    <mergeCell ref="H484:I484"/>
    <mergeCell ref="J484:K484"/>
    <mergeCell ref="L484:M484"/>
    <mergeCell ref="J480:K480"/>
    <mergeCell ref="L480:M480"/>
    <mergeCell ref="N480:O480"/>
    <mergeCell ref="P480:Q480"/>
    <mergeCell ref="R480:S480"/>
    <mergeCell ref="T480:U480"/>
    <mergeCell ref="A479:A482"/>
    <mergeCell ref="B479:B482"/>
    <mergeCell ref="C479:C482"/>
    <mergeCell ref="D479:D482"/>
    <mergeCell ref="F480:G480"/>
    <mergeCell ref="H480:I480"/>
    <mergeCell ref="V486:W486"/>
    <mergeCell ref="V482:W482"/>
    <mergeCell ref="F483:G483"/>
    <mergeCell ref="H483:I483"/>
    <mergeCell ref="L482:M482"/>
    <mergeCell ref="N482:O482"/>
    <mergeCell ref="P482:Q482"/>
    <mergeCell ref="R482:S482"/>
    <mergeCell ref="T482:U482"/>
    <mergeCell ref="V488:W488"/>
    <mergeCell ref="F489:Y489"/>
    <mergeCell ref="A491:A494"/>
    <mergeCell ref="B491:B494"/>
    <mergeCell ref="C491:C494"/>
    <mergeCell ref="D491:D494"/>
    <mergeCell ref="F492:G492"/>
    <mergeCell ref="H492:I492"/>
    <mergeCell ref="J492:K492"/>
    <mergeCell ref="L492:M492"/>
    <mergeCell ref="J488:K488"/>
    <mergeCell ref="L488:M488"/>
    <mergeCell ref="N488:O488"/>
    <mergeCell ref="P488:Q488"/>
    <mergeCell ref="R488:S488"/>
    <mergeCell ref="T488:U488"/>
    <mergeCell ref="A487:A490"/>
    <mergeCell ref="B487:B490"/>
    <mergeCell ref="C487:C490"/>
    <mergeCell ref="D487:D490"/>
    <mergeCell ref="F488:G488"/>
    <mergeCell ref="H488:I488"/>
    <mergeCell ref="V494:W494"/>
    <mergeCell ref="J494:K494"/>
    <mergeCell ref="L494:M494"/>
    <mergeCell ref="N494:O494"/>
    <mergeCell ref="P494:Q494"/>
    <mergeCell ref="R494:S494"/>
    <mergeCell ref="T494:U494"/>
    <mergeCell ref="F494:G494"/>
    <mergeCell ref="H494:I494"/>
    <mergeCell ref="V490:W490"/>
    <mergeCell ref="V496:W496"/>
    <mergeCell ref="F497:Y497"/>
    <mergeCell ref="A499:A502"/>
    <mergeCell ref="B499:B502"/>
    <mergeCell ref="C499:C502"/>
    <mergeCell ref="D499:D502"/>
    <mergeCell ref="F500:G500"/>
    <mergeCell ref="H500:I500"/>
    <mergeCell ref="J500:K500"/>
    <mergeCell ref="L500:M500"/>
    <mergeCell ref="J496:K496"/>
    <mergeCell ref="L496:M496"/>
    <mergeCell ref="N496:O496"/>
    <mergeCell ref="P496:Q496"/>
    <mergeCell ref="R496:S496"/>
    <mergeCell ref="T496:U496"/>
    <mergeCell ref="A495:A498"/>
    <mergeCell ref="B495:B498"/>
    <mergeCell ref="C495:C498"/>
    <mergeCell ref="D495:D498"/>
    <mergeCell ref="F496:G496"/>
    <mergeCell ref="H496:I496"/>
    <mergeCell ref="F495:G495"/>
    <mergeCell ref="H495:I495"/>
    <mergeCell ref="J495:K495"/>
    <mergeCell ref="L495:M495"/>
    <mergeCell ref="N495:O495"/>
    <mergeCell ref="P495:Q495"/>
    <mergeCell ref="R495:S495"/>
    <mergeCell ref="T495:U495"/>
    <mergeCell ref="V495:W495"/>
    <mergeCell ref="R502:S502"/>
    <mergeCell ref="V502:W502"/>
    <mergeCell ref="A504:Y504"/>
    <mergeCell ref="A505:A508"/>
    <mergeCell ref="B505:B508"/>
    <mergeCell ref="C505:C508"/>
    <mergeCell ref="D505:D508"/>
    <mergeCell ref="F506:G506"/>
    <mergeCell ref="H506:I506"/>
    <mergeCell ref="F502:G502"/>
    <mergeCell ref="H502:I502"/>
    <mergeCell ref="J502:K502"/>
    <mergeCell ref="L502:M502"/>
    <mergeCell ref="N502:O502"/>
    <mergeCell ref="P502:Q502"/>
    <mergeCell ref="N500:O500"/>
    <mergeCell ref="P500:Q500"/>
    <mergeCell ref="R500:S500"/>
    <mergeCell ref="T500:U500"/>
    <mergeCell ref="V500:W500"/>
    <mergeCell ref="F501:Y501"/>
    <mergeCell ref="V508:W508"/>
    <mergeCell ref="A509:Y509"/>
    <mergeCell ref="A510:A513"/>
    <mergeCell ref="B510:B513"/>
    <mergeCell ref="C510:C513"/>
    <mergeCell ref="D510:D513"/>
    <mergeCell ref="F511:G511"/>
    <mergeCell ref="H511:I511"/>
    <mergeCell ref="J511:K511"/>
    <mergeCell ref="L511:M511"/>
    <mergeCell ref="V506:W506"/>
    <mergeCell ref="F507:Y507"/>
    <mergeCell ref="F508:G508"/>
    <mergeCell ref="H508:I508"/>
    <mergeCell ref="J508:K508"/>
    <mergeCell ref="L508:M508"/>
    <mergeCell ref="N508:O508"/>
    <mergeCell ref="P508:Q508"/>
    <mergeCell ref="R508:S508"/>
    <mergeCell ref="T508:U508"/>
    <mergeCell ref="J506:K506"/>
    <mergeCell ref="L506:M506"/>
    <mergeCell ref="N506:O506"/>
    <mergeCell ref="P506:Q506"/>
    <mergeCell ref="R506:S506"/>
    <mergeCell ref="T506:U506"/>
    <mergeCell ref="V510:W510"/>
    <mergeCell ref="F510:G510"/>
    <mergeCell ref="H510:I510"/>
    <mergeCell ref="J510:K510"/>
    <mergeCell ref="L510:M510"/>
    <mergeCell ref="N510:O510"/>
    <mergeCell ref="R513:S513"/>
    <mergeCell ref="N511:O511"/>
    <mergeCell ref="P511:Q511"/>
    <mergeCell ref="R511:S511"/>
    <mergeCell ref="T511:U511"/>
    <mergeCell ref="V511:W511"/>
    <mergeCell ref="F512:W512"/>
    <mergeCell ref="R516:S516"/>
    <mergeCell ref="T516:U516"/>
    <mergeCell ref="V516:W516"/>
    <mergeCell ref="F516:G516"/>
    <mergeCell ref="H516:I516"/>
    <mergeCell ref="J516:K516"/>
    <mergeCell ref="L516:M516"/>
    <mergeCell ref="N516:O516"/>
    <mergeCell ref="P516:Q516"/>
    <mergeCell ref="A514:Y514"/>
    <mergeCell ref="V519:W519"/>
    <mergeCell ref="H524:I524"/>
    <mergeCell ref="J524:K524"/>
    <mergeCell ref="L524:M524"/>
    <mergeCell ref="T513:U513"/>
    <mergeCell ref="V513:W513"/>
    <mergeCell ref="A515:Y515"/>
    <mergeCell ref="A516:A519"/>
    <mergeCell ref="B516:B519"/>
    <mergeCell ref="C516:C519"/>
    <mergeCell ref="D516:D519"/>
    <mergeCell ref="F517:G517"/>
    <mergeCell ref="H517:I517"/>
    <mergeCell ref="F513:G513"/>
    <mergeCell ref="H513:I513"/>
    <mergeCell ref="J513:K513"/>
    <mergeCell ref="L513:M513"/>
    <mergeCell ref="N513:O513"/>
    <mergeCell ref="P513:Q513"/>
    <mergeCell ref="V528:W528"/>
    <mergeCell ref="F529:Y529"/>
    <mergeCell ref="V531:W531"/>
    <mergeCell ref="A520:Y520"/>
    <mergeCell ref="A521:A524"/>
    <mergeCell ref="B521:B524"/>
    <mergeCell ref="C521:C524"/>
    <mergeCell ref="D521:D524"/>
    <mergeCell ref="F522:G522"/>
    <mergeCell ref="H522:I522"/>
    <mergeCell ref="J522:K522"/>
    <mergeCell ref="L522:M522"/>
    <mergeCell ref="V517:W517"/>
    <mergeCell ref="F518:Y518"/>
    <mergeCell ref="F519:G519"/>
    <mergeCell ref="H519:I519"/>
    <mergeCell ref="J519:K519"/>
    <mergeCell ref="L519:M519"/>
    <mergeCell ref="N519:O519"/>
    <mergeCell ref="P519:Q519"/>
    <mergeCell ref="R519:S519"/>
    <mergeCell ref="T519:U519"/>
    <mergeCell ref="J517:K517"/>
    <mergeCell ref="L517:M517"/>
    <mergeCell ref="N517:O517"/>
    <mergeCell ref="P517:Q517"/>
    <mergeCell ref="R517:S517"/>
    <mergeCell ref="T517:U517"/>
    <mergeCell ref="R524:S524"/>
    <mergeCell ref="T524:U524"/>
    <mergeCell ref="V524:W524"/>
    <mergeCell ref="F524:G524"/>
    <mergeCell ref="J528:K528"/>
    <mergeCell ref="L528:M528"/>
    <mergeCell ref="N528:O528"/>
    <mergeCell ref="P528:Q528"/>
    <mergeCell ref="R528:S528"/>
    <mergeCell ref="T528:U528"/>
    <mergeCell ref="F531:G531"/>
    <mergeCell ref="H531:I531"/>
    <mergeCell ref="J531:K531"/>
    <mergeCell ref="L531:M531"/>
    <mergeCell ref="N531:O531"/>
    <mergeCell ref="P531:Q531"/>
    <mergeCell ref="R531:S531"/>
    <mergeCell ref="T531:U531"/>
    <mergeCell ref="R534:S534"/>
    <mergeCell ref="T534:U534"/>
    <mergeCell ref="F523:Y523"/>
    <mergeCell ref="V530:W530"/>
    <mergeCell ref="J530:K530"/>
    <mergeCell ref="L530:M530"/>
    <mergeCell ref="N530:O530"/>
    <mergeCell ref="P530:Q530"/>
    <mergeCell ref="R530:S530"/>
    <mergeCell ref="T530:U530"/>
    <mergeCell ref="F530:G530"/>
    <mergeCell ref="H530:I530"/>
    <mergeCell ref="P527:Q527"/>
    <mergeCell ref="N532:O532"/>
    <mergeCell ref="P532:Q532"/>
    <mergeCell ref="R532:S532"/>
    <mergeCell ref="T532:U532"/>
    <mergeCell ref="V532:W532"/>
    <mergeCell ref="V534:W534"/>
    <mergeCell ref="A535:Y535"/>
    <mergeCell ref="A536:A539"/>
    <mergeCell ref="B536:B539"/>
    <mergeCell ref="C536:C539"/>
    <mergeCell ref="D536:D539"/>
    <mergeCell ref="F537:G537"/>
    <mergeCell ref="H537:I537"/>
    <mergeCell ref="F534:G534"/>
    <mergeCell ref="H534:I534"/>
    <mergeCell ref="J534:K534"/>
    <mergeCell ref="L534:M534"/>
    <mergeCell ref="N534:O534"/>
    <mergeCell ref="P534:Q534"/>
    <mergeCell ref="R543:S543"/>
    <mergeCell ref="T543:U543"/>
    <mergeCell ref="V543:W543"/>
    <mergeCell ref="A531:A534"/>
    <mergeCell ref="B531:B534"/>
    <mergeCell ref="C531:C534"/>
    <mergeCell ref="D531:D534"/>
    <mergeCell ref="F532:G532"/>
    <mergeCell ref="H532:I532"/>
    <mergeCell ref="J532:K532"/>
    <mergeCell ref="L532:M532"/>
    <mergeCell ref="F533:Y533"/>
    <mergeCell ref="F543:G543"/>
    <mergeCell ref="H543:I543"/>
    <mergeCell ref="J543:K543"/>
    <mergeCell ref="L543:M543"/>
    <mergeCell ref="N543:O543"/>
    <mergeCell ref="P543:Q543"/>
    <mergeCell ref="N541:O541"/>
    <mergeCell ref="P541:Q541"/>
    <mergeCell ref="R541:S541"/>
    <mergeCell ref="T541:U541"/>
    <mergeCell ref="V541:W541"/>
    <mergeCell ref="F542:Y542"/>
    <mergeCell ref="N553:O553"/>
    <mergeCell ref="P553:Q553"/>
    <mergeCell ref="R553:S553"/>
    <mergeCell ref="T553:U553"/>
    <mergeCell ref="V553:W553"/>
    <mergeCell ref="V549:W549"/>
    <mergeCell ref="A551:Y551"/>
    <mergeCell ref="A552:A555"/>
    <mergeCell ref="B552:B555"/>
    <mergeCell ref="C552:C555"/>
    <mergeCell ref="D552:D555"/>
    <mergeCell ref="F553:G553"/>
    <mergeCell ref="H553:I553"/>
    <mergeCell ref="J553:K553"/>
    <mergeCell ref="L553:M553"/>
    <mergeCell ref="V547:W547"/>
    <mergeCell ref="F548:Y548"/>
    <mergeCell ref="F555:G555"/>
    <mergeCell ref="H555:I555"/>
    <mergeCell ref="J555:K555"/>
    <mergeCell ref="J547:K547"/>
    <mergeCell ref="L547:M547"/>
    <mergeCell ref="N547:O547"/>
    <mergeCell ref="P547:Q547"/>
    <mergeCell ref="R547:S547"/>
    <mergeCell ref="T547:U547"/>
    <mergeCell ref="F559:Y559"/>
    <mergeCell ref="A561:A564"/>
    <mergeCell ref="B561:B564"/>
    <mergeCell ref="C561:C564"/>
    <mergeCell ref="D561:D564"/>
    <mergeCell ref="F562:G562"/>
    <mergeCell ref="H562:I562"/>
    <mergeCell ref="J562:K562"/>
    <mergeCell ref="L562:M562"/>
    <mergeCell ref="J558:K558"/>
    <mergeCell ref="L558:M558"/>
    <mergeCell ref="N558:O558"/>
    <mergeCell ref="P558:Q558"/>
    <mergeCell ref="R558:S558"/>
    <mergeCell ref="T558:U558"/>
    <mergeCell ref="R555:S555"/>
    <mergeCell ref="T555:U555"/>
    <mergeCell ref="C557:C560"/>
    <mergeCell ref="D557:D560"/>
    <mergeCell ref="F558:G558"/>
    <mergeCell ref="H558:I558"/>
    <mergeCell ref="V555:W555"/>
    <mergeCell ref="A556:Y556"/>
    <mergeCell ref="A557:A560"/>
    <mergeCell ref="B557:B560"/>
    <mergeCell ref="D546:D549"/>
    <mergeCell ref="F547:G547"/>
    <mergeCell ref="H547:I547"/>
    <mergeCell ref="V560:W560"/>
    <mergeCell ref="F561:G561"/>
    <mergeCell ref="H561:I561"/>
    <mergeCell ref="J561:K561"/>
    <mergeCell ref="L561:M561"/>
    <mergeCell ref="P564:Q564"/>
    <mergeCell ref="N562:O562"/>
    <mergeCell ref="P562:Q562"/>
    <mergeCell ref="R562:S562"/>
    <mergeCell ref="T562:U562"/>
    <mergeCell ref="V562:W562"/>
    <mergeCell ref="F563:Y563"/>
    <mergeCell ref="V568:W568"/>
    <mergeCell ref="F569:Y569"/>
    <mergeCell ref="V561:W561"/>
    <mergeCell ref="V567:W567"/>
    <mergeCell ref="J567:K567"/>
    <mergeCell ref="L567:M567"/>
    <mergeCell ref="N567:O567"/>
    <mergeCell ref="P567:Q567"/>
    <mergeCell ref="R567:S567"/>
    <mergeCell ref="P555:Q555"/>
    <mergeCell ref="R564:S564"/>
    <mergeCell ref="T564:U564"/>
    <mergeCell ref="V564:W564"/>
    <mergeCell ref="A565:Y565"/>
    <mergeCell ref="A566:Y566"/>
    <mergeCell ref="A567:A570"/>
    <mergeCell ref="B567:B570"/>
    <mergeCell ref="F549:G549"/>
    <mergeCell ref="H549:I549"/>
    <mergeCell ref="J549:K549"/>
    <mergeCell ref="L549:M549"/>
    <mergeCell ref="N549:O549"/>
    <mergeCell ref="P549:Q549"/>
    <mergeCell ref="R549:S549"/>
    <mergeCell ref="T549:U549"/>
    <mergeCell ref="N561:O561"/>
    <mergeCell ref="P561:Q561"/>
    <mergeCell ref="R561:S561"/>
    <mergeCell ref="T561:U561"/>
    <mergeCell ref="J560:K560"/>
    <mergeCell ref="L560:M560"/>
    <mergeCell ref="N560:O560"/>
    <mergeCell ref="T567:U567"/>
    <mergeCell ref="F568:G568"/>
    <mergeCell ref="H568:I568"/>
    <mergeCell ref="J568:K568"/>
    <mergeCell ref="L568:M568"/>
    <mergeCell ref="N568:O568"/>
    <mergeCell ref="P568:Q568"/>
    <mergeCell ref="R568:S568"/>
    <mergeCell ref="T568:U568"/>
    <mergeCell ref="H567:I567"/>
    <mergeCell ref="F564:G564"/>
    <mergeCell ref="H564:I564"/>
    <mergeCell ref="J564:K564"/>
    <mergeCell ref="L564:M564"/>
    <mergeCell ref="N564:O564"/>
    <mergeCell ref="F554:Y554"/>
    <mergeCell ref="V558:W558"/>
    <mergeCell ref="T571:U571"/>
    <mergeCell ref="V571:W571"/>
    <mergeCell ref="F572:G572"/>
    <mergeCell ref="H572:I572"/>
    <mergeCell ref="J572:K572"/>
    <mergeCell ref="L572:M572"/>
    <mergeCell ref="N572:O572"/>
    <mergeCell ref="P572:Q572"/>
    <mergeCell ref="V570:W570"/>
    <mergeCell ref="F570:G570"/>
    <mergeCell ref="H570:I570"/>
    <mergeCell ref="J570:K570"/>
    <mergeCell ref="L570:M570"/>
    <mergeCell ref="N570:O570"/>
    <mergeCell ref="P570:Q570"/>
    <mergeCell ref="R570:S570"/>
    <mergeCell ref="T570:U570"/>
    <mergeCell ref="H574:I574"/>
    <mergeCell ref="F576:G576"/>
    <mergeCell ref="H576:I576"/>
    <mergeCell ref="A571:A574"/>
    <mergeCell ref="B571:B574"/>
    <mergeCell ref="C571:C574"/>
    <mergeCell ref="D571:D574"/>
    <mergeCell ref="F571:G571"/>
    <mergeCell ref="H571:I571"/>
    <mergeCell ref="J571:K571"/>
    <mergeCell ref="L571:M571"/>
    <mergeCell ref="N571:O571"/>
    <mergeCell ref="L575:M575"/>
    <mergeCell ref="N575:O575"/>
    <mergeCell ref="P575:Q575"/>
    <mergeCell ref="R575:S575"/>
    <mergeCell ref="P571:Q571"/>
    <mergeCell ref="R571:S571"/>
    <mergeCell ref="C567:C570"/>
    <mergeCell ref="D567:D570"/>
    <mergeCell ref="F567:G567"/>
    <mergeCell ref="N580:O580"/>
    <mergeCell ref="P580:Q580"/>
    <mergeCell ref="J574:K574"/>
    <mergeCell ref="L574:M574"/>
    <mergeCell ref="N574:O574"/>
    <mergeCell ref="P574:Q574"/>
    <mergeCell ref="L579:M579"/>
    <mergeCell ref="N579:O579"/>
    <mergeCell ref="P579:Q579"/>
    <mergeCell ref="R579:S579"/>
    <mergeCell ref="T579:U579"/>
    <mergeCell ref="V579:W579"/>
    <mergeCell ref="R578:S578"/>
    <mergeCell ref="T578:U578"/>
    <mergeCell ref="V578:W578"/>
    <mergeCell ref="V575:W575"/>
    <mergeCell ref="R574:S574"/>
    <mergeCell ref="T574:U574"/>
    <mergeCell ref="V574:W574"/>
    <mergeCell ref="C575:C578"/>
    <mergeCell ref="D575:D578"/>
    <mergeCell ref="F575:G575"/>
    <mergeCell ref="H575:I575"/>
    <mergeCell ref="J575:K575"/>
    <mergeCell ref="R572:S572"/>
    <mergeCell ref="T572:U572"/>
    <mergeCell ref="V572:W572"/>
    <mergeCell ref="F573:Y573"/>
    <mergeCell ref="F574:G574"/>
    <mergeCell ref="A579:A582"/>
    <mergeCell ref="B579:B582"/>
    <mergeCell ref="C579:C582"/>
    <mergeCell ref="D579:D582"/>
    <mergeCell ref="F579:G579"/>
    <mergeCell ref="H579:I579"/>
    <mergeCell ref="J579:K579"/>
    <mergeCell ref="R576:S576"/>
    <mergeCell ref="T576:U576"/>
    <mergeCell ref="V576:W576"/>
    <mergeCell ref="F577:Y577"/>
    <mergeCell ref="F578:G578"/>
    <mergeCell ref="H578:I578"/>
    <mergeCell ref="J578:K578"/>
    <mergeCell ref="L578:M578"/>
    <mergeCell ref="N578:O578"/>
    <mergeCell ref="P578:Q578"/>
    <mergeCell ref="A575:A578"/>
    <mergeCell ref="B575:B578"/>
    <mergeCell ref="T575:U575"/>
    <mergeCell ref="J584:K584"/>
    <mergeCell ref="L584:M584"/>
    <mergeCell ref="N584:O584"/>
    <mergeCell ref="P584:Q584"/>
    <mergeCell ref="L583:M583"/>
    <mergeCell ref="N583:O583"/>
    <mergeCell ref="P583:Q583"/>
    <mergeCell ref="R583:S583"/>
    <mergeCell ref="T583:U583"/>
    <mergeCell ref="V583:W583"/>
    <mergeCell ref="V588:W588"/>
    <mergeCell ref="R582:S582"/>
    <mergeCell ref="T582:U582"/>
    <mergeCell ref="V582:W582"/>
    <mergeCell ref="J576:K576"/>
    <mergeCell ref="L576:M576"/>
    <mergeCell ref="N576:O576"/>
    <mergeCell ref="P576:Q576"/>
    <mergeCell ref="R580:S580"/>
    <mergeCell ref="T580:U580"/>
    <mergeCell ref="V580:W580"/>
    <mergeCell ref="F581:Y581"/>
    <mergeCell ref="F582:G582"/>
    <mergeCell ref="H582:I582"/>
    <mergeCell ref="J582:K582"/>
    <mergeCell ref="L582:M582"/>
    <mergeCell ref="N582:O582"/>
    <mergeCell ref="P582:Q582"/>
    <mergeCell ref="F580:G580"/>
    <mergeCell ref="H580:I580"/>
    <mergeCell ref="J580:K580"/>
    <mergeCell ref="L580:M580"/>
    <mergeCell ref="H583:I583"/>
    <mergeCell ref="J583:K583"/>
    <mergeCell ref="F585:Y585"/>
    <mergeCell ref="F586:G586"/>
    <mergeCell ref="H586:I586"/>
    <mergeCell ref="F589:G589"/>
    <mergeCell ref="H589:I589"/>
    <mergeCell ref="J589:K589"/>
    <mergeCell ref="L589:M589"/>
    <mergeCell ref="N589:O589"/>
    <mergeCell ref="P589:Q589"/>
    <mergeCell ref="R589:S589"/>
    <mergeCell ref="T589:U589"/>
    <mergeCell ref="V589:W589"/>
    <mergeCell ref="J588:K588"/>
    <mergeCell ref="L588:M588"/>
    <mergeCell ref="N588:O588"/>
    <mergeCell ref="P588:Q588"/>
    <mergeCell ref="R588:S588"/>
    <mergeCell ref="T588:U588"/>
    <mergeCell ref="R586:S586"/>
    <mergeCell ref="T586:U586"/>
    <mergeCell ref="V586:W586"/>
    <mergeCell ref="A587:Y587"/>
    <mergeCell ref="A588:A591"/>
    <mergeCell ref="B588:B591"/>
    <mergeCell ref="C588:C591"/>
    <mergeCell ref="R584:S584"/>
    <mergeCell ref="T584:U584"/>
    <mergeCell ref="V584:W584"/>
    <mergeCell ref="F584:G584"/>
    <mergeCell ref="H584:I584"/>
    <mergeCell ref="D588:D591"/>
    <mergeCell ref="F588:G588"/>
    <mergeCell ref="H588:I588"/>
    <mergeCell ref="J586:K586"/>
    <mergeCell ref="L586:M586"/>
    <mergeCell ref="N586:O586"/>
    <mergeCell ref="P586:Q586"/>
    <mergeCell ref="A592:A595"/>
    <mergeCell ref="B592:B595"/>
    <mergeCell ref="C592:C595"/>
    <mergeCell ref="D592:D595"/>
    <mergeCell ref="F592:G592"/>
    <mergeCell ref="H592:I592"/>
    <mergeCell ref="F594:Y594"/>
    <mergeCell ref="F595:G595"/>
    <mergeCell ref="H595:I595"/>
    <mergeCell ref="J595:K595"/>
    <mergeCell ref="F590:Y590"/>
    <mergeCell ref="F591:G591"/>
    <mergeCell ref="H591:I591"/>
    <mergeCell ref="J591:K591"/>
    <mergeCell ref="L591:M591"/>
    <mergeCell ref="N591:O591"/>
    <mergeCell ref="P591:Q591"/>
    <mergeCell ref="R591:S591"/>
    <mergeCell ref="T591:U591"/>
    <mergeCell ref="V591:W591"/>
    <mergeCell ref="A583:A586"/>
    <mergeCell ref="B583:B586"/>
    <mergeCell ref="C583:C586"/>
    <mergeCell ref="D583:D586"/>
    <mergeCell ref="F583:G583"/>
    <mergeCell ref="A596:A599"/>
    <mergeCell ref="B596:B599"/>
    <mergeCell ref="C596:C599"/>
    <mergeCell ref="D596:D599"/>
    <mergeCell ref="F596:G596"/>
    <mergeCell ref="H596:I596"/>
    <mergeCell ref="F598:Y598"/>
    <mergeCell ref="F599:G599"/>
    <mergeCell ref="H599:I599"/>
    <mergeCell ref="J599:K599"/>
    <mergeCell ref="L595:M595"/>
    <mergeCell ref="N595:O595"/>
    <mergeCell ref="P595:Q595"/>
    <mergeCell ref="R595:S595"/>
    <mergeCell ref="T595:U595"/>
    <mergeCell ref="V595:W595"/>
    <mergeCell ref="V592:W592"/>
    <mergeCell ref="F593:G593"/>
    <mergeCell ref="H593:I593"/>
    <mergeCell ref="J593:K593"/>
    <mergeCell ref="L593:M593"/>
    <mergeCell ref="N593:O593"/>
    <mergeCell ref="P593:Q593"/>
    <mergeCell ref="R593:S593"/>
    <mergeCell ref="T593:U593"/>
    <mergeCell ref="V593:W593"/>
    <mergeCell ref="J592:K592"/>
    <mergeCell ref="L592:M592"/>
    <mergeCell ref="N592:O592"/>
    <mergeCell ref="P592:Q592"/>
    <mergeCell ref="R592:S592"/>
    <mergeCell ref="T592:U592"/>
    <mergeCell ref="A600:A603"/>
    <mergeCell ref="B600:B603"/>
    <mergeCell ref="C600:C603"/>
    <mergeCell ref="D600:D603"/>
    <mergeCell ref="F600:G600"/>
    <mergeCell ref="H600:I600"/>
    <mergeCell ref="F602:Y602"/>
    <mergeCell ref="F603:G603"/>
    <mergeCell ref="H603:I603"/>
    <mergeCell ref="J603:K603"/>
    <mergeCell ref="L599:M599"/>
    <mergeCell ref="N599:O599"/>
    <mergeCell ref="P599:Q599"/>
    <mergeCell ref="R599:S599"/>
    <mergeCell ref="T599:U599"/>
    <mergeCell ref="V599:W599"/>
    <mergeCell ref="V596:W596"/>
    <mergeCell ref="F597:G597"/>
    <mergeCell ref="H597:I597"/>
    <mergeCell ref="J597:K597"/>
    <mergeCell ref="L597:M597"/>
    <mergeCell ref="N597:O597"/>
    <mergeCell ref="P597:Q597"/>
    <mergeCell ref="R597:S597"/>
    <mergeCell ref="T597:U597"/>
    <mergeCell ref="V597:W597"/>
    <mergeCell ref="J596:K596"/>
    <mergeCell ref="L596:M596"/>
    <mergeCell ref="N596:O596"/>
    <mergeCell ref="P596:Q596"/>
    <mergeCell ref="R596:S596"/>
    <mergeCell ref="T596:U596"/>
    <mergeCell ref="L603:M603"/>
    <mergeCell ref="N603:O603"/>
    <mergeCell ref="P603:Q603"/>
    <mergeCell ref="R603:S603"/>
    <mergeCell ref="T603:U603"/>
    <mergeCell ref="V603:W603"/>
    <mergeCell ref="V600:W600"/>
    <mergeCell ref="F601:G601"/>
    <mergeCell ref="H601:I601"/>
    <mergeCell ref="J601:K601"/>
    <mergeCell ref="L601:M601"/>
    <mergeCell ref="N601:O601"/>
    <mergeCell ref="P601:Q601"/>
    <mergeCell ref="R601:S601"/>
    <mergeCell ref="T601:U601"/>
    <mergeCell ref="V601:W601"/>
    <mergeCell ref="J600:K600"/>
    <mergeCell ref="L600:M600"/>
    <mergeCell ref="N600:O600"/>
    <mergeCell ref="P600:Q600"/>
    <mergeCell ref="R600:S600"/>
    <mergeCell ref="T600:U600"/>
    <mergeCell ref="V608:W608"/>
    <mergeCell ref="F609:G609"/>
    <mergeCell ref="H609:I609"/>
    <mergeCell ref="J609:K609"/>
    <mergeCell ref="L609:M609"/>
    <mergeCell ref="N609:O609"/>
    <mergeCell ref="P609:Q609"/>
    <mergeCell ref="R609:S609"/>
    <mergeCell ref="T609:U609"/>
    <mergeCell ref="V609:W609"/>
    <mergeCell ref="J608:K608"/>
    <mergeCell ref="L608:M608"/>
    <mergeCell ref="N608:O608"/>
    <mergeCell ref="P608:Q608"/>
    <mergeCell ref="R608:S608"/>
    <mergeCell ref="T608:U608"/>
    <mergeCell ref="A604:Y604"/>
    <mergeCell ref="A605:Y605"/>
    <mergeCell ref="A606:Y606"/>
    <mergeCell ref="A607:Y607"/>
    <mergeCell ref="A608:A611"/>
    <mergeCell ref="B608:B611"/>
    <mergeCell ref="C608:C611"/>
    <mergeCell ref="D608:D611"/>
    <mergeCell ref="F608:G608"/>
    <mergeCell ref="H608:I608"/>
    <mergeCell ref="A612:A615"/>
    <mergeCell ref="B612:B615"/>
    <mergeCell ref="C612:C615"/>
    <mergeCell ref="D612:D615"/>
    <mergeCell ref="F612:G612"/>
    <mergeCell ref="H612:I612"/>
    <mergeCell ref="F614:Y614"/>
    <mergeCell ref="F615:G615"/>
    <mergeCell ref="H615:I615"/>
    <mergeCell ref="J615:K615"/>
    <mergeCell ref="F610:Y610"/>
    <mergeCell ref="F611:G611"/>
    <mergeCell ref="H611:I611"/>
    <mergeCell ref="J611:K611"/>
    <mergeCell ref="L611:M611"/>
    <mergeCell ref="N611:O611"/>
    <mergeCell ref="P611:Q611"/>
    <mergeCell ref="R611:S611"/>
    <mergeCell ref="T611:U611"/>
    <mergeCell ref="V611:W611"/>
    <mergeCell ref="L615:M615"/>
    <mergeCell ref="N615:O615"/>
    <mergeCell ref="P615:Q615"/>
    <mergeCell ref="R615:S615"/>
    <mergeCell ref="T615:U615"/>
    <mergeCell ref="V615:W615"/>
    <mergeCell ref="V612:W612"/>
    <mergeCell ref="F613:G613"/>
    <mergeCell ref="H613:I613"/>
    <mergeCell ref="J613:K613"/>
    <mergeCell ref="L613:M613"/>
    <mergeCell ref="N613:O613"/>
    <mergeCell ref="P613:Q613"/>
    <mergeCell ref="R613:S613"/>
    <mergeCell ref="T613:U613"/>
    <mergeCell ref="V613:W613"/>
    <mergeCell ref="J612:K612"/>
    <mergeCell ref="L612:M612"/>
    <mergeCell ref="N612:O612"/>
    <mergeCell ref="P612:Q612"/>
    <mergeCell ref="R612:S612"/>
    <mergeCell ref="T612:U612"/>
    <mergeCell ref="P617:Q617"/>
    <mergeCell ref="R617:S617"/>
    <mergeCell ref="T617:U617"/>
    <mergeCell ref="V617:W617"/>
    <mergeCell ref="F618:G618"/>
    <mergeCell ref="H618:I618"/>
    <mergeCell ref="J618:K618"/>
    <mergeCell ref="L618:M618"/>
    <mergeCell ref="N618:O618"/>
    <mergeCell ref="P618:Q618"/>
    <mergeCell ref="A616:Y616"/>
    <mergeCell ref="A617:A620"/>
    <mergeCell ref="B617:B620"/>
    <mergeCell ref="C617:C620"/>
    <mergeCell ref="D617:D620"/>
    <mergeCell ref="F617:G617"/>
    <mergeCell ref="H617:I617"/>
    <mergeCell ref="J617:K617"/>
    <mergeCell ref="L617:M617"/>
    <mergeCell ref="N617:O617"/>
    <mergeCell ref="R620:S620"/>
    <mergeCell ref="T620:U620"/>
    <mergeCell ref="V620:W620"/>
    <mergeCell ref="A621:A624"/>
    <mergeCell ref="B621:B624"/>
    <mergeCell ref="C621:C624"/>
    <mergeCell ref="D621:D624"/>
    <mergeCell ref="F621:G621"/>
    <mergeCell ref="H621:I621"/>
    <mergeCell ref="J621:K621"/>
    <mergeCell ref="R618:S618"/>
    <mergeCell ref="T618:U618"/>
    <mergeCell ref="V618:W618"/>
    <mergeCell ref="F619:Y619"/>
    <mergeCell ref="F620:G620"/>
    <mergeCell ref="H620:I620"/>
    <mergeCell ref="J620:K620"/>
    <mergeCell ref="L620:M620"/>
    <mergeCell ref="N620:O620"/>
    <mergeCell ref="P620:Q620"/>
    <mergeCell ref="R622:S622"/>
    <mergeCell ref="T622:U622"/>
    <mergeCell ref="V622:W622"/>
    <mergeCell ref="F623:Y623"/>
    <mergeCell ref="F624:G624"/>
    <mergeCell ref="H624:I624"/>
    <mergeCell ref="J624:K624"/>
    <mergeCell ref="L624:M624"/>
    <mergeCell ref="N624:O624"/>
    <mergeCell ref="P624:Q624"/>
    <mergeCell ref="F622:G622"/>
    <mergeCell ref="H622:I622"/>
    <mergeCell ref="J622:K622"/>
    <mergeCell ref="L622:M622"/>
    <mergeCell ref="N622:O622"/>
    <mergeCell ref="P622:Q622"/>
    <mergeCell ref="L621:M621"/>
    <mergeCell ref="N621:O621"/>
    <mergeCell ref="P621:Q621"/>
    <mergeCell ref="R621:S621"/>
    <mergeCell ref="T621:U621"/>
    <mergeCell ref="V621:W621"/>
    <mergeCell ref="T627:U627"/>
    <mergeCell ref="V627:W627"/>
    <mergeCell ref="F628:G628"/>
    <mergeCell ref="H628:I628"/>
    <mergeCell ref="J628:K628"/>
    <mergeCell ref="L628:M628"/>
    <mergeCell ref="N628:O628"/>
    <mergeCell ref="P628:Q628"/>
    <mergeCell ref="R628:S628"/>
    <mergeCell ref="T628:U628"/>
    <mergeCell ref="H627:I627"/>
    <mergeCell ref="J627:K627"/>
    <mergeCell ref="L627:M627"/>
    <mergeCell ref="N627:O627"/>
    <mergeCell ref="P627:Q627"/>
    <mergeCell ref="R627:S627"/>
    <mergeCell ref="R624:S624"/>
    <mergeCell ref="T624:U624"/>
    <mergeCell ref="V624:W624"/>
    <mergeCell ref="A625:Y625"/>
    <mergeCell ref="A626:Y626"/>
    <mergeCell ref="A627:A630"/>
    <mergeCell ref="B627:B630"/>
    <mergeCell ref="C627:C630"/>
    <mergeCell ref="D627:D630"/>
    <mergeCell ref="F627:G627"/>
    <mergeCell ref="V630:W630"/>
    <mergeCell ref="A631:A634"/>
    <mergeCell ref="B631:B634"/>
    <mergeCell ref="C631:C634"/>
    <mergeCell ref="D631:D634"/>
    <mergeCell ref="F631:G631"/>
    <mergeCell ref="H631:I631"/>
    <mergeCell ref="J631:K631"/>
    <mergeCell ref="L631:M631"/>
    <mergeCell ref="N631:O631"/>
    <mergeCell ref="V628:W628"/>
    <mergeCell ref="F629:Y629"/>
    <mergeCell ref="F630:G630"/>
    <mergeCell ref="H630:I630"/>
    <mergeCell ref="J630:K630"/>
    <mergeCell ref="L630:M630"/>
    <mergeCell ref="N630:O630"/>
    <mergeCell ref="P630:Q630"/>
    <mergeCell ref="R630:S630"/>
    <mergeCell ref="T630:U630"/>
    <mergeCell ref="R632:S632"/>
    <mergeCell ref="T632:U632"/>
    <mergeCell ref="V632:W632"/>
    <mergeCell ref="F633:Y633"/>
    <mergeCell ref="F634:G634"/>
    <mergeCell ref="H634:I634"/>
    <mergeCell ref="J634:K634"/>
    <mergeCell ref="L634:M634"/>
    <mergeCell ref="N634:O634"/>
    <mergeCell ref="P634:Q634"/>
    <mergeCell ref="P631:Q631"/>
    <mergeCell ref="R631:S631"/>
    <mergeCell ref="T631:U631"/>
    <mergeCell ref="V631:W631"/>
    <mergeCell ref="F632:G632"/>
    <mergeCell ref="H632:I632"/>
    <mergeCell ref="J632:K632"/>
    <mergeCell ref="L632:M632"/>
    <mergeCell ref="N632:O632"/>
    <mergeCell ref="P632:Q632"/>
    <mergeCell ref="V636:W636"/>
    <mergeCell ref="F637:G637"/>
    <mergeCell ref="H637:I637"/>
    <mergeCell ref="J637:K637"/>
    <mergeCell ref="L637:M637"/>
    <mergeCell ref="N637:O637"/>
    <mergeCell ref="P637:Q637"/>
    <mergeCell ref="R637:S637"/>
    <mergeCell ref="T637:U637"/>
    <mergeCell ref="V637:W637"/>
    <mergeCell ref="J636:K636"/>
    <mergeCell ref="L636:M636"/>
    <mergeCell ref="N636:O636"/>
    <mergeCell ref="P636:Q636"/>
    <mergeCell ref="R636:S636"/>
    <mergeCell ref="T636:U636"/>
    <mergeCell ref="R634:S634"/>
    <mergeCell ref="T634:U634"/>
    <mergeCell ref="V634:W634"/>
    <mergeCell ref="A635:Y635"/>
    <mergeCell ref="A636:A639"/>
    <mergeCell ref="B636:B639"/>
    <mergeCell ref="C636:C639"/>
    <mergeCell ref="D636:D639"/>
    <mergeCell ref="F636:G636"/>
    <mergeCell ref="H636:I636"/>
    <mergeCell ref="A640:A643"/>
    <mergeCell ref="B640:B643"/>
    <mergeCell ref="C640:C643"/>
    <mergeCell ref="D640:D643"/>
    <mergeCell ref="F640:G640"/>
    <mergeCell ref="H640:I640"/>
    <mergeCell ref="F642:Y642"/>
    <mergeCell ref="F643:G643"/>
    <mergeCell ref="H643:I643"/>
    <mergeCell ref="J643:K643"/>
    <mergeCell ref="F638:Y638"/>
    <mergeCell ref="F639:G639"/>
    <mergeCell ref="H639:I639"/>
    <mergeCell ref="J639:K639"/>
    <mergeCell ref="L639:M639"/>
    <mergeCell ref="N639:O639"/>
    <mergeCell ref="P639:Q639"/>
    <mergeCell ref="R639:S639"/>
    <mergeCell ref="T639:U639"/>
    <mergeCell ref="V639:W639"/>
    <mergeCell ref="A644:Y644"/>
    <mergeCell ref="A645:Y645"/>
    <mergeCell ref="A646:A649"/>
    <mergeCell ref="B646:B649"/>
    <mergeCell ref="C646:C649"/>
    <mergeCell ref="D646:D649"/>
    <mergeCell ref="F646:G646"/>
    <mergeCell ref="H646:I646"/>
    <mergeCell ref="J646:K646"/>
    <mergeCell ref="L646:M646"/>
    <mergeCell ref="L643:M643"/>
    <mergeCell ref="N643:O643"/>
    <mergeCell ref="P643:Q643"/>
    <mergeCell ref="R643:S643"/>
    <mergeCell ref="T643:U643"/>
    <mergeCell ref="V643:W643"/>
    <mergeCell ref="V640:W640"/>
    <mergeCell ref="F641:G641"/>
    <mergeCell ref="H641:I641"/>
    <mergeCell ref="J641:K641"/>
    <mergeCell ref="L641:M641"/>
    <mergeCell ref="N641:O641"/>
    <mergeCell ref="P641:Q641"/>
    <mergeCell ref="R641:S641"/>
    <mergeCell ref="T641:U641"/>
    <mergeCell ref="V641:W641"/>
    <mergeCell ref="J640:K640"/>
    <mergeCell ref="L640:M640"/>
    <mergeCell ref="N640:O640"/>
    <mergeCell ref="P640:Q640"/>
    <mergeCell ref="R640:S640"/>
    <mergeCell ref="T640:U640"/>
    <mergeCell ref="P647:Q647"/>
    <mergeCell ref="R647:S647"/>
    <mergeCell ref="T647:U647"/>
    <mergeCell ref="V647:W647"/>
    <mergeCell ref="F648:Y648"/>
    <mergeCell ref="F649:G649"/>
    <mergeCell ref="H649:I649"/>
    <mergeCell ref="J649:K649"/>
    <mergeCell ref="L649:M649"/>
    <mergeCell ref="N649:O649"/>
    <mergeCell ref="N646:O646"/>
    <mergeCell ref="P646:Q646"/>
    <mergeCell ref="R646:S646"/>
    <mergeCell ref="T646:U646"/>
    <mergeCell ref="V646:W646"/>
    <mergeCell ref="F647:G647"/>
    <mergeCell ref="H647:I647"/>
    <mergeCell ref="J647:K647"/>
    <mergeCell ref="L647:M647"/>
    <mergeCell ref="N647:O647"/>
    <mergeCell ref="T651:U651"/>
    <mergeCell ref="V651:W651"/>
    <mergeCell ref="F652:G652"/>
    <mergeCell ref="H652:I652"/>
    <mergeCell ref="J652:K652"/>
    <mergeCell ref="L652:M652"/>
    <mergeCell ref="N652:O652"/>
    <mergeCell ref="P652:Q652"/>
    <mergeCell ref="R652:S652"/>
    <mergeCell ref="T652:U652"/>
    <mergeCell ref="H651:I651"/>
    <mergeCell ref="J651:K651"/>
    <mergeCell ref="L651:M651"/>
    <mergeCell ref="N651:O651"/>
    <mergeCell ref="P651:Q651"/>
    <mergeCell ref="R651:S651"/>
    <mergeCell ref="P649:Q649"/>
    <mergeCell ref="R649:S649"/>
    <mergeCell ref="T649:U649"/>
    <mergeCell ref="V649:W649"/>
    <mergeCell ref="A650:Y650"/>
    <mergeCell ref="A651:A654"/>
    <mergeCell ref="B651:B654"/>
    <mergeCell ref="C651:C654"/>
    <mergeCell ref="D651:D654"/>
    <mergeCell ref="F651:G651"/>
    <mergeCell ref="L657:M657"/>
    <mergeCell ref="N657:O657"/>
    <mergeCell ref="P657:Q657"/>
    <mergeCell ref="R657:S657"/>
    <mergeCell ref="T657:U657"/>
    <mergeCell ref="V657:W657"/>
    <mergeCell ref="V654:W654"/>
    <mergeCell ref="A655:Y655"/>
    <mergeCell ref="A656:Y656"/>
    <mergeCell ref="A657:A660"/>
    <mergeCell ref="B657:B660"/>
    <mergeCell ref="C657:C660"/>
    <mergeCell ref="D657:D660"/>
    <mergeCell ref="F657:G657"/>
    <mergeCell ref="H657:I657"/>
    <mergeCell ref="J657:K657"/>
    <mergeCell ref="V652:W652"/>
    <mergeCell ref="F653:Y653"/>
    <mergeCell ref="F654:G654"/>
    <mergeCell ref="H654:I654"/>
    <mergeCell ref="J654:K654"/>
    <mergeCell ref="L654:M654"/>
    <mergeCell ref="N654:O654"/>
    <mergeCell ref="P654:Q654"/>
    <mergeCell ref="R654:S654"/>
    <mergeCell ref="T654:U654"/>
    <mergeCell ref="L661:M661"/>
    <mergeCell ref="N661:O661"/>
    <mergeCell ref="P661:Q661"/>
    <mergeCell ref="R661:S661"/>
    <mergeCell ref="T661:U661"/>
    <mergeCell ref="V661:W661"/>
    <mergeCell ref="R660:S660"/>
    <mergeCell ref="T660:U660"/>
    <mergeCell ref="V660:W660"/>
    <mergeCell ref="A661:A664"/>
    <mergeCell ref="B661:B664"/>
    <mergeCell ref="C661:C664"/>
    <mergeCell ref="D661:D664"/>
    <mergeCell ref="F661:G661"/>
    <mergeCell ref="H661:I661"/>
    <mergeCell ref="J661:K661"/>
    <mergeCell ref="R658:S658"/>
    <mergeCell ref="T658:U658"/>
    <mergeCell ref="V658:W658"/>
    <mergeCell ref="F659:Y659"/>
    <mergeCell ref="F660:G660"/>
    <mergeCell ref="H660:I660"/>
    <mergeCell ref="J660:K660"/>
    <mergeCell ref="L660:M660"/>
    <mergeCell ref="N660:O660"/>
    <mergeCell ref="P660:Q660"/>
    <mergeCell ref="F658:G658"/>
    <mergeCell ref="H658:I658"/>
    <mergeCell ref="J658:K658"/>
    <mergeCell ref="L658:M658"/>
    <mergeCell ref="N658:O658"/>
    <mergeCell ref="P658:Q658"/>
    <mergeCell ref="L665:M665"/>
    <mergeCell ref="N665:O665"/>
    <mergeCell ref="P665:Q665"/>
    <mergeCell ref="R665:S665"/>
    <mergeCell ref="T665:U665"/>
    <mergeCell ref="V665:W665"/>
    <mergeCell ref="R664:S664"/>
    <mergeCell ref="T664:U664"/>
    <mergeCell ref="V664:W664"/>
    <mergeCell ref="A665:A668"/>
    <mergeCell ref="B665:B668"/>
    <mergeCell ref="C665:C668"/>
    <mergeCell ref="D665:D668"/>
    <mergeCell ref="F665:G665"/>
    <mergeCell ref="H665:I665"/>
    <mergeCell ref="J665:K665"/>
    <mergeCell ref="R662:S662"/>
    <mergeCell ref="T662:U662"/>
    <mergeCell ref="V662:W662"/>
    <mergeCell ref="F663:Y663"/>
    <mergeCell ref="F664:G664"/>
    <mergeCell ref="H664:I664"/>
    <mergeCell ref="J664:K664"/>
    <mergeCell ref="L664:M664"/>
    <mergeCell ref="N664:O664"/>
    <mergeCell ref="P664:Q664"/>
    <mergeCell ref="F662:G662"/>
    <mergeCell ref="H662:I662"/>
    <mergeCell ref="J662:K662"/>
    <mergeCell ref="L662:M662"/>
    <mergeCell ref="N662:O662"/>
    <mergeCell ref="P662:Q662"/>
    <mergeCell ref="L669:M669"/>
    <mergeCell ref="N669:O669"/>
    <mergeCell ref="P669:Q669"/>
    <mergeCell ref="R669:S669"/>
    <mergeCell ref="T669:U669"/>
    <mergeCell ref="V669:W669"/>
    <mergeCell ref="R668:S668"/>
    <mergeCell ref="T668:U668"/>
    <mergeCell ref="V668:W668"/>
    <mergeCell ref="A669:A672"/>
    <mergeCell ref="B669:B672"/>
    <mergeCell ref="C669:C672"/>
    <mergeCell ref="D669:D672"/>
    <mergeCell ref="F669:G669"/>
    <mergeCell ref="H669:I669"/>
    <mergeCell ref="J669:K669"/>
    <mergeCell ref="R666:S666"/>
    <mergeCell ref="T666:U666"/>
    <mergeCell ref="V666:W666"/>
    <mergeCell ref="F667:Y667"/>
    <mergeCell ref="F668:G668"/>
    <mergeCell ref="H668:I668"/>
    <mergeCell ref="J668:K668"/>
    <mergeCell ref="L668:M668"/>
    <mergeCell ref="N668:O668"/>
    <mergeCell ref="P668:Q668"/>
    <mergeCell ref="F666:G666"/>
    <mergeCell ref="H666:I666"/>
    <mergeCell ref="J666:K666"/>
    <mergeCell ref="L666:M666"/>
    <mergeCell ref="N666:O666"/>
    <mergeCell ref="P666:Q666"/>
    <mergeCell ref="L673:M673"/>
    <mergeCell ref="N673:O673"/>
    <mergeCell ref="P673:Q673"/>
    <mergeCell ref="R673:S673"/>
    <mergeCell ref="T673:U673"/>
    <mergeCell ref="V673:W673"/>
    <mergeCell ref="R672:S672"/>
    <mergeCell ref="T672:U672"/>
    <mergeCell ref="V672:W672"/>
    <mergeCell ref="A673:A676"/>
    <mergeCell ref="B673:B676"/>
    <mergeCell ref="C673:C676"/>
    <mergeCell ref="D673:D676"/>
    <mergeCell ref="F673:G673"/>
    <mergeCell ref="H673:I673"/>
    <mergeCell ref="J673:K673"/>
    <mergeCell ref="R670:S670"/>
    <mergeCell ref="T670:U670"/>
    <mergeCell ref="V670:W670"/>
    <mergeCell ref="F671:Y671"/>
    <mergeCell ref="F672:G672"/>
    <mergeCell ref="H672:I672"/>
    <mergeCell ref="J672:K672"/>
    <mergeCell ref="L672:M672"/>
    <mergeCell ref="N672:O672"/>
    <mergeCell ref="P672:Q672"/>
    <mergeCell ref="F670:G670"/>
    <mergeCell ref="H670:I670"/>
    <mergeCell ref="J670:K670"/>
    <mergeCell ref="L670:M670"/>
    <mergeCell ref="N670:O670"/>
    <mergeCell ref="P670:Q670"/>
    <mergeCell ref="L677:M677"/>
    <mergeCell ref="N677:O677"/>
    <mergeCell ref="P677:Q677"/>
    <mergeCell ref="R677:S677"/>
    <mergeCell ref="T677:U677"/>
    <mergeCell ref="V677:W677"/>
    <mergeCell ref="R676:S676"/>
    <mergeCell ref="T676:U676"/>
    <mergeCell ref="V676:W676"/>
    <mergeCell ref="A677:A680"/>
    <mergeCell ref="B677:B680"/>
    <mergeCell ref="C677:C680"/>
    <mergeCell ref="D677:D680"/>
    <mergeCell ref="F677:G677"/>
    <mergeCell ref="H677:I677"/>
    <mergeCell ref="J677:K677"/>
    <mergeCell ref="R674:S674"/>
    <mergeCell ref="T674:U674"/>
    <mergeCell ref="V674:W674"/>
    <mergeCell ref="F675:Y675"/>
    <mergeCell ref="F676:G676"/>
    <mergeCell ref="H676:I676"/>
    <mergeCell ref="J676:K676"/>
    <mergeCell ref="L676:M676"/>
    <mergeCell ref="N676:O676"/>
    <mergeCell ref="P676:Q676"/>
    <mergeCell ref="F674:G674"/>
    <mergeCell ref="H674:I674"/>
    <mergeCell ref="J674:K674"/>
    <mergeCell ref="L674:M674"/>
    <mergeCell ref="N674:O674"/>
    <mergeCell ref="P674:Q674"/>
    <mergeCell ref="R678:S678"/>
    <mergeCell ref="T678:U678"/>
    <mergeCell ref="V678:W678"/>
    <mergeCell ref="F679:Y679"/>
    <mergeCell ref="F680:G680"/>
    <mergeCell ref="H680:I680"/>
    <mergeCell ref="J680:K680"/>
    <mergeCell ref="L680:M680"/>
    <mergeCell ref="N680:O680"/>
    <mergeCell ref="P680:Q680"/>
    <mergeCell ref="F678:G678"/>
    <mergeCell ref="H678:I678"/>
    <mergeCell ref="J678:K678"/>
    <mergeCell ref="L678:M678"/>
    <mergeCell ref="N678:O678"/>
    <mergeCell ref="P678:Q678"/>
    <mergeCell ref="R682:S682"/>
    <mergeCell ref="T682:U682"/>
    <mergeCell ref="V682:W682"/>
    <mergeCell ref="F682:G682"/>
    <mergeCell ref="H682:I682"/>
    <mergeCell ref="J682:K682"/>
    <mergeCell ref="L682:M682"/>
    <mergeCell ref="N682:O682"/>
    <mergeCell ref="P682:Q682"/>
    <mergeCell ref="L681:M681"/>
    <mergeCell ref="N681:O681"/>
    <mergeCell ref="P681:Q681"/>
    <mergeCell ref="R681:S681"/>
    <mergeCell ref="T681:U681"/>
    <mergeCell ref="V681:W681"/>
    <mergeCell ref="R680:S680"/>
    <mergeCell ref="T680:U680"/>
    <mergeCell ref="V680:W680"/>
    <mergeCell ref="A681:A684"/>
    <mergeCell ref="B681:B684"/>
    <mergeCell ref="C681:C684"/>
    <mergeCell ref="D681:D684"/>
    <mergeCell ref="F681:G681"/>
    <mergeCell ref="H681:I681"/>
    <mergeCell ref="J681:K681"/>
    <mergeCell ref="F683:Y683"/>
    <mergeCell ref="F684:G684"/>
    <mergeCell ref="H684:I684"/>
    <mergeCell ref="F687:G687"/>
    <mergeCell ref="H687:I687"/>
    <mergeCell ref="J687:K687"/>
    <mergeCell ref="L687:M687"/>
    <mergeCell ref="N687:O687"/>
    <mergeCell ref="P687:Q687"/>
    <mergeCell ref="R687:S687"/>
    <mergeCell ref="T687:U687"/>
    <mergeCell ref="V687:W687"/>
    <mergeCell ref="J686:K686"/>
    <mergeCell ref="L686:M686"/>
    <mergeCell ref="N686:O686"/>
    <mergeCell ref="P686:Q686"/>
    <mergeCell ref="R686:S686"/>
    <mergeCell ref="T686:U686"/>
    <mergeCell ref="R684:S684"/>
    <mergeCell ref="T684:U684"/>
    <mergeCell ref="V684:W684"/>
    <mergeCell ref="A685:Y685"/>
    <mergeCell ref="A686:A689"/>
    <mergeCell ref="B686:B689"/>
    <mergeCell ref="C686:C689"/>
    <mergeCell ref="D686:D689"/>
    <mergeCell ref="F686:G686"/>
    <mergeCell ref="H686:I686"/>
    <mergeCell ref="J684:K684"/>
    <mergeCell ref="L684:M684"/>
    <mergeCell ref="N684:O684"/>
    <mergeCell ref="P684:Q684"/>
    <mergeCell ref="A690:A693"/>
    <mergeCell ref="B690:B693"/>
    <mergeCell ref="C690:C693"/>
    <mergeCell ref="D690:D693"/>
    <mergeCell ref="F690:G690"/>
    <mergeCell ref="H690:I690"/>
    <mergeCell ref="F692:Y692"/>
    <mergeCell ref="F693:G693"/>
    <mergeCell ref="H693:I693"/>
    <mergeCell ref="J693:K693"/>
    <mergeCell ref="F688:Y688"/>
    <mergeCell ref="F689:G689"/>
    <mergeCell ref="H689:I689"/>
    <mergeCell ref="J689:K689"/>
    <mergeCell ref="L689:M689"/>
    <mergeCell ref="N689:O689"/>
    <mergeCell ref="P689:Q689"/>
    <mergeCell ref="R689:S689"/>
    <mergeCell ref="T689:U689"/>
    <mergeCell ref="V689:W689"/>
    <mergeCell ref="V686:W686"/>
    <mergeCell ref="A694:A697"/>
    <mergeCell ref="B694:B697"/>
    <mergeCell ref="C694:C697"/>
    <mergeCell ref="D694:D697"/>
    <mergeCell ref="F694:G694"/>
    <mergeCell ref="H694:I694"/>
    <mergeCell ref="F696:Y696"/>
    <mergeCell ref="F697:G697"/>
    <mergeCell ref="H697:I697"/>
    <mergeCell ref="J697:K697"/>
    <mergeCell ref="L693:M693"/>
    <mergeCell ref="N693:O693"/>
    <mergeCell ref="P693:Q693"/>
    <mergeCell ref="R693:S693"/>
    <mergeCell ref="T693:U693"/>
    <mergeCell ref="V693:W693"/>
    <mergeCell ref="V690:W690"/>
    <mergeCell ref="F691:G691"/>
    <mergeCell ref="H691:I691"/>
    <mergeCell ref="J691:K691"/>
    <mergeCell ref="L691:M691"/>
    <mergeCell ref="N691:O691"/>
    <mergeCell ref="P691:Q691"/>
    <mergeCell ref="R691:S691"/>
    <mergeCell ref="T691:U691"/>
    <mergeCell ref="V691:W691"/>
    <mergeCell ref="J690:K690"/>
    <mergeCell ref="L690:M690"/>
    <mergeCell ref="N690:O690"/>
    <mergeCell ref="P690:Q690"/>
    <mergeCell ref="R690:S690"/>
    <mergeCell ref="T690:U690"/>
    <mergeCell ref="A698:A701"/>
    <mergeCell ref="B698:B701"/>
    <mergeCell ref="C698:C701"/>
    <mergeCell ref="D698:D701"/>
    <mergeCell ref="F698:G698"/>
    <mergeCell ref="H698:I698"/>
    <mergeCell ref="F700:Y700"/>
    <mergeCell ref="F701:G701"/>
    <mergeCell ref="H701:I701"/>
    <mergeCell ref="J701:K701"/>
    <mergeCell ref="L697:M697"/>
    <mergeCell ref="N697:O697"/>
    <mergeCell ref="P697:Q697"/>
    <mergeCell ref="R697:S697"/>
    <mergeCell ref="T697:U697"/>
    <mergeCell ref="V697:W697"/>
    <mergeCell ref="V694:W694"/>
    <mergeCell ref="F695:G695"/>
    <mergeCell ref="H695:I695"/>
    <mergeCell ref="J695:K695"/>
    <mergeCell ref="L695:M695"/>
    <mergeCell ref="N695:O695"/>
    <mergeCell ref="P695:Q695"/>
    <mergeCell ref="R695:S695"/>
    <mergeCell ref="T695:U695"/>
    <mergeCell ref="V695:W695"/>
    <mergeCell ref="J694:K694"/>
    <mergeCell ref="L694:M694"/>
    <mergeCell ref="N694:O694"/>
    <mergeCell ref="P694:Q694"/>
    <mergeCell ref="R694:S694"/>
    <mergeCell ref="T694:U694"/>
    <mergeCell ref="A702:A705"/>
    <mergeCell ref="B702:B705"/>
    <mergeCell ref="C702:C705"/>
    <mergeCell ref="D702:D705"/>
    <mergeCell ref="F702:G702"/>
    <mergeCell ref="H702:I702"/>
    <mergeCell ref="F704:Y704"/>
    <mergeCell ref="F705:G705"/>
    <mergeCell ref="H705:I705"/>
    <mergeCell ref="J705:K705"/>
    <mergeCell ref="L701:M701"/>
    <mergeCell ref="N701:O701"/>
    <mergeCell ref="P701:Q701"/>
    <mergeCell ref="R701:S701"/>
    <mergeCell ref="T701:U701"/>
    <mergeCell ref="V701:W701"/>
    <mergeCell ref="V698:W698"/>
    <mergeCell ref="F699:G699"/>
    <mergeCell ref="H699:I699"/>
    <mergeCell ref="J699:K699"/>
    <mergeCell ref="L699:M699"/>
    <mergeCell ref="N699:O699"/>
    <mergeCell ref="P699:Q699"/>
    <mergeCell ref="R699:S699"/>
    <mergeCell ref="T699:U699"/>
    <mergeCell ref="V699:W699"/>
    <mergeCell ref="J698:K698"/>
    <mergeCell ref="L698:M698"/>
    <mergeCell ref="N698:O698"/>
    <mergeCell ref="P698:Q698"/>
    <mergeCell ref="R698:S698"/>
    <mergeCell ref="T698:U698"/>
    <mergeCell ref="A706:Y706"/>
    <mergeCell ref="A707:Y707"/>
    <mergeCell ref="A708:Y708"/>
    <mergeCell ref="A709:A712"/>
    <mergeCell ref="B709:B712"/>
    <mergeCell ref="C709:C712"/>
    <mergeCell ref="D709:D712"/>
    <mergeCell ref="F709:G709"/>
    <mergeCell ref="H709:I709"/>
    <mergeCell ref="J709:K709"/>
    <mergeCell ref="L705:M705"/>
    <mergeCell ref="N705:O705"/>
    <mergeCell ref="P705:Q705"/>
    <mergeCell ref="R705:S705"/>
    <mergeCell ref="T705:U705"/>
    <mergeCell ref="V705:W705"/>
    <mergeCell ref="V702:W702"/>
    <mergeCell ref="F703:G703"/>
    <mergeCell ref="H703:I703"/>
    <mergeCell ref="J703:K703"/>
    <mergeCell ref="L703:M703"/>
    <mergeCell ref="N703:O703"/>
    <mergeCell ref="P703:Q703"/>
    <mergeCell ref="R703:S703"/>
    <mergeCell ref="T703:U703"/>
    <mergeCell ref="V703:W703"/>
    <mergeCell ref="J702:K702"/>
    <mergeCell ref="L702:M702"/>
    <mergeCell ref="N702:O702"/>
    <mergeCell ref="P702:Q702"/>
    <mergeCell ref="R702:S702"/>
    <mergeCell ref="T702:U702"/>
    <mergeCell ref="R710:S710"/>
    <mergeCell ref="T710:U710"/>
    <mergeCell ref="V710:W710"/>
    <mergeCell ref="F711:Y711"/>
    <mergeCell ref="F712:G712"/>
    <mergeCell ref="H712:I712"/>
    <mergeCell ref="J712:K712"/>
    <mergeCell ref="L712:M712"/>
    <mergeCell ref="N712:O712"/>
    <mergeCell ref="P712:Q712"/>
    <mergeCell ref="F710:G710"/>
    <mergeCell ref="H710:I710"/>
    <mergeCell ref="J710:K710"/>
    <mergeCell ref="L710:M710"/>
    <mergeCell ref="N710:O710"/>
    <mergeCell ref="P710:Q710"/>
    <mergeCell ref="L709:M709"/>
    <mergeCell ref="N709:O709"/>
    <mergeCell ref="P709:Q709"/>
    <mergeCell ref="R709:S709"/>
    <mergeCell ref="T709:U709"/>
    <mergeCell ref="V709:W709"/>
    <mergeCell ref="V714:W714"/>
    <mergeCell ref="F715:G715"/>
    <mergeCell ref="H715:I715"/>
    <mergeCell ref="J715:K715"/>
    <mergeCell ref="L715:M715"/>
    <mergeCell ref="N715:O715"/>
    <mergeCell ref="P715:Q715"/>
    <mergeCell ref="R715:S715"/>
    <mergeCell ref="T715:U715"/>
    <mergeCell ref="V715:W715"/>
    <mergeCell ref="J714:K714"/>
    <mergeCell ref="L714:M714"/>
    <mergeCell ref="N714:O714"/>
    <mergeCell ref="P714:Q714"/>
    <mergeCell ref="R714:S714"/>
    <mergeCell ref="T714:U714"/>
    <mergeCell ref="R712:S712"/>
    <mergeCell ref="T712:U712"/>
    <mergeCell ref="V712:W712"/>
    <mergeCell ref="A713:Y713"/>
    <mergeCell ref="A714:A717"/>
    <mergeCell ref="B714:B717"/>
    <mergeCell ref="C714:C717"/>
    <mergeCell ref="D714:D717"/>
    <mergeCell ref="F714:G714"/>
    <mergeCell ref="H714:I714"/>
    <mergeCell ref="A718:A721"/>
    <mergeCell ref="B718:B721"/>
    <mergeCell ref="C718:C721"/>
    <mergeCell ref="D718:D721"/>
    <mergeCell ref="F718:G718"/>
    <mergeCell ref="H718:I718"/>
    <mergeCell ref="F720:Y720"/>
    <mergeCell ref="F721:G721"/>
    <mergeCell ref="H721:I721"/>
    <mergeCell ref="J721:K721"/>
    <mergeCell ref="F716:Y716"/>
    <mergeCell ref="F717:G717"/>
    <mergeCell ref="H717:I717"/>
    <mergeCell ref="J717:K717"/>
    <mergeCell ref="L717:M717"/>
    <mergeCell ref="N717:O717"/>
    <mergeCell ref="P717:Q717"/>
    <mergeCell ref="R717:S717"/>
    <mergeCell ref="T717:U717"/>
    <mergeCell ref="V717:W717"/>
    <mergeCell ref="L721:M721"/>
    <mergeCell ref="N721:O721"/>
    <mergeCell ref="P721:Q721"/>
    <mergeCell ref="R721:S721"/>
    <mergeCell ref="T721:U721"/>
    <mergeCell ref="V721:W721"/>
    <mergeCell ref="V718:W718"/>
    <mergeCell ref="F719:G719"/>
    <mergeCell ref="H719:I719"/>
    <mergeCell ref="J719:K719"/>
    <mergeCell ref="L719:M719"/>
    <mergeCell ref="N719:O719"/>
    <mergeCell ref="P719:Q719"/>
    <mergeCell ref="R719:S719"/>
    <mergeCell ref="T719:U719"/>
    <mergeCell ref="V719:W719"/>
    <mergeCell ref="J718:K718"/>
    <mergeCell ref="L718:M718"/>
    <mergeCell ref="N718:O718"/>
    <mergeCell ref="P718:Q718"/>
    <mergeCell ref="R718:S718"/>
    <mergeCell ref="T718:U718"/>
    <mergeCell ref="N724:O724"/>
    <mergeCell ref="P724:Q724"/>
    <mergeCell ref="R724:S724"/>
    <mergeCell ref="T724:U724"/>
    <mergeCell ref="V724:W724"/>
    <mergeCell ref="F725:G725"/>
    <mergeCell ref="H725:I725"/>
    <mergeCell ref="J725:K725"/>
    <mergeCell ref="L725:M725"/>
    <mergeCell ref="N725:O725"/>
    <mergeCell ref="A722:Y722"/>
    <mergeCell ref="A723:Y723"/>
    <mergeCell ref="A724:A727"/>
    <mergeCell ref="B724:B727"/>
    <mergeCell ref="C724:C727"/>
    <mergeCell ref="D724:D727"/>
    <mergeCell ref="F724:G724"/>
    <mergeCell ref="H724:I724"/>
    <mergeCell ref="J724:K724"/>
    <mergeCell ref="L724:M724"/>
    <mergeCell ref="P727:Q727"/>
    <mergeCell ref="R727:S727"/>
    <mergeCell ref="T727:U727"/>
    <mergeCell ref="V727:W727"/>
    <mergeCell ref="A728:A731"/>
    <mergeCell ref="B728:B731"/>
    <mergeCell ref="C728:C731"/>
    <mergeCell ref="D728:D731"/>
    <mergeCell ref="F728:G728"/>
    <mergeCell ref="H728:I728"/>
    <mergeCell ref="P725:Q725"/>
    <mergeCell ref="R725:S725"/>
    <mergeCell ref="T725:U725"/>
    <mergeCell ref="V725:W725"/>
    <mergeCell ref="F726:Y726"/>
    <mergeCell ref="F727:G727"/>
    <mergeCell ref="H727:I727"/>
    <mergeCell ref="J727:K727"/>
    <mergeCell ref="L727:M727"/>
    <mergeCell ref="N727:O727"/>
    <mergeCell ref="F730:Y730"/>
    <mergeCell ref="F731:G731"/>
    <mergeCell ref="H731:I731"/>
    <mergeCell ref="J731:K731"/>
    <mergeCell ref="L731:M731"/>
    <mergeCell ref="N731:O731"/>
    <mergeCell ref="P731:Q731"/>
    <mergeCell ref="R731:S731"/>
    <mergeCell ref="T731:U731"/>
    <mergeCell ref="V731:W731"/>
    <mergeCell ref="V728:W728"/>
    <mergeCell ref="F729:G729"/>
    <mergeCell ref="H729:I729"/>
    <mergeCell ref="J729:K729"/>
    <mergeCell ref="L729:M729"/>
    <mergeCell ref="N729:O729"/>
    <mergeCell ref="P729:Q729"/>
    <mergeCell ref="R729:S729"/>
    <mergeCell ref="T729:U729"/>
    <mergeCell ref="V729:W729"/>
    <mergeCell ref="J728:K728"/>
    <mergeCell ref="L728:M728"/>
    <mergeCell ref="N728:O728"/>
    <mergeCell ref="P728:Q728"/>
    <mergeCell ref="R728:S728"/>
    <mergeCell ref="T728:U728"/>
    <mergeCell ref="P733:Q733"/>
    <mergeCell ref="R733:S733"/>
    <mergeCell ref="T733:U733"/>
    <mergeCell ref="V733:W733"/>
    <mergeCell ref="F734:G734"/>
    <mergeCell ref="H734:I734"/>
    <mergeCell ref="J734:K734"/>
    <mergeCell ref="L734:M734"/>
    <mergeCell ref="N734:O734"/>
    <mergeCell ref="P734:Q734"/>
    <mergeCell ref="A732:Y732"/>
    <mergeCell ref="A733:A736"/>
    <mergeCell ref="B733:B736"/>
    <mergeCell ref="C733:C736"/>
    <mergeCell ref="D733:D736"/>
    <mergeCell ref="F733:G733"/>
    <mergeCell ref="H733:I733"/>
    <mergeCell ref="J733:K733"/>
    <mergeCell ref="L733:M733"/>
    <mergeCell ref="N733:O733"/>
    <mergeCell ref="L737:M737"/>
    <mergeCell ref="N737:O737"/>
    <mergeCell ref="P737:Q737"/>
    <mergeCell ref="R737:S737"/>
    <mergeCell ref="T737:U737"/>
    <mergeCell ref="V737:W737"/>
    <mergeCell ref="R736:S736"/>
    <mergeCell ref="T736:U736"/>
    <mergeCell ref="V736:W736"/>
    <mergeCell ref="A737:A740"/>
    <mergeCell ref="B737:B740"/>
    <mergeCell ref="C737:C740"/>
    <mergeCell ref="D737:D740"/>
    <mergeCell ref="F737:G737"/>
    <mergeCell ref="H737:I737"/>
    <mergeCell ref="J737:K737"/>
    <mergeCell ref="R734:S734"/>
    <mergeCell ref="T734:U734"/>
    <mergeCell ref="V734:W734"/>
    <mergeCell ref="F735:Y735"/>
    <mergeCell ref="F736:G736"/>
    <mergeCell ref="H736:I736"/>
    <mergeCell ref="J736:K736"/>
    <mergeCell ref="L736:M736"/>
    <mergeCell ref="N736:O736"/>
    <mergeCell ref="P736:Q736"/>
    <mergeCell ref="A744:A747"/>
    <mergeCell ref="B744:B747"/>
    <mergeCell ref="C744:C747"/>
    <mergeCell ref="D744:D747"/>
    <mergeCell ref="F744:G744"/>
    <mergeCell ref="H744:I744"/>
    <mergeCell ref="F746:Y746"/>
    <mergeCell ref="F747:G747"/>
    <mergeCell ref="H747:I747"/>
    <mergeCell ref="J747:K747"/>
    <mergeCell ref="R740:S740"/>
    <mergeCell ref="T740:U740"/>
    <mergeCell ref="V740:W740"/>
    <mergeCell ref="A741:Y741"/>
    <mergeCell ref="A742:Y742"/>
    <mergeCell ref="A743:Y743"/>
    <mergeCell ref="R738:S738"/>
    <mergeCell ref="T738:U738"/>
    <mergeCell ref="V738:W738"/>
    <mergeCell ref="F739:Y739"/>
    <mergeCell ref="F740:G740"/>
    <mergeCell ref="H740:I740"/>
    <mergeCell ref="J740:K740"/>
    <mergeCell ref="L740:M740"/>
    <mergeCell ref="N740:O740"/>
    <mergeCell ref="P740:Q740"/>
    <mergeCell ref="F738:G738"/>
    <mergeCell ref="H738:I738"/>
    <mergeCell ref="J738:K738"/>
    <mergeCell ref="L738:M738"/>
    <mergeCell ref="N738:O738"/>
    <mergeCell ref="P738:Q738"/>
    <mergeCell ref="A748:A751"/>
    <mergeCell ref="B748:B751"/>
    <mergeCell ref="C748:C751"/>
    <mergeCell ref="D748:D751"/>
    <mergeCell ref="F748:G748"/>
    <mergeCell ref="H748:I748"/>
    <mergeCell ref="F750:Y750"/>
    <mergeCell ref="F751:G751"/>
    <mergeCell ref="H751:I751"/>
    <mergeCell ref="J751:K751"/>
    <mergeCell ref="L747:M747"/>
    <mergeCell ref="N747:O747"/>
    <mergeCell ref="P747:Q747"/>
    <mergeCell ref="R747:S747"/>
    <mergeCell ref="T747:U747"/>
    <mergeCell ref="V747:W747"/>
    <mergeCell ref="V744:W744"/>
    <mergeCell ref="F745:G745"/>
    <mergeCell ref="H745:I745"/>
    <mergeCell ref="J745:K745"/>
    <mergeCell ref="L745:M745"/>
    <mergeCell ref="N745:O745"/>
    <mergeCell ref="P745:Q745"/>
    <mergeCell ref="R745:S745"/>
    <mergeCell ref="T745:U745"/>
    <mergeCell ref="V745:W745"/>
    <mergeCell ref="J744:K744"/>
    <mergeCell ref="L744:M744"/>
    <mergeCell ref="N744:O744"/>
    <mergeCell ref="P744:Q744"/>
    <mergeCell ref="R744:S744"/>
    <mergeCell ref="T744:U744"/>
    <mergeCell ref="L751:M751"/>
    <mergeCell ref="N751:O751"/>
    <mergeCell ref="P751:Q751"/>
    <mergeCell ref="R751:S751"/>
    <mergeCell ref="T751:U751"/>
    <mergeCell ref="V751:W751"/>
    <mergeCell ref="V748:W748"/>
    <mergeCell ref="F749:G749"/>
    <mergeCell ref="H749:I749"/>
    <mergeCell ref="J749:K749"/>
    <mergeCell ref="L749:M749"/>
    <mergeCell ref="N749:O749"/>
    <mergeCell ref="P749:Q749"/>
    <mergeCell ref="R749:S749"/>
    <mergeCell ref="T749:U749"/>
    <mergeCell ref="V749:W749"/>
    <mergeCell ref="J748:K748"/>
    <mergeCell ref="L748:M748"/>
    <mergeCell ref="N748:O748"/>
    <mergeCell ref="P748:Q748"/>
    <mergeCell ref="R748:S748"/>
    <mergeCell ref="T748:U748"/>
    <mergeCell ref="P753:Q753"/>
    <mergeCell ref="R753:S753"/>
    <mergeCell ref="T753:U753"/>
    <mergeCell ref="V753:W753"/>
    <mergeCell ref="F754:G754"/>
    <mergeCell ref="H754:I754"/>
    <mergeCell ref="J754:K754"/>
    <mergeCell ref="L754:M754"/>
    <mergeCell ref="N754:O754"/>
    <mergeCell ref="P754:Q754"/>
    <mergeCell ref="A752:Y752"/>
    <mergeCell ref="A753:A756"/>
    <mergeCell ref="B753:B756"/>
    <mergeCell ref="C753:C756"/>
    <mergeCell ref="D753:D756"/>
    <mergeCell ref="F753:G753"/>
    <mergeCell ref="H753:I753"/>
    <mergeCell ref="J753:K753"/>
    <mergeCell ref="L753:M753"/>
    <mergeCell ref="N753:O753"/>
    <mergeCell ref="L757:M757"/>
    <mergeCell ref="N757:O757"/>
    <mergeCell ref="P757:Q757"/>
    <mergeCell ref="R757:S757"/>
    <mergeCell ref="T757:U757"/>
    <mergeCell ref="V757:W757"/>
    <mergeCell ref="R756:S756"/>
    <mergeCell ref="T756:U756"/>
    <mergeCell ref="V756:W756"/>
    <mergeCell ref="A757:A760"/>
    <mergeCell ref="B757:B760"/>
    <mergeCell ref="C757:C760"/>
    <mergeCell ref="D757:D760"/>
    <mergeCell ref="F757:G757"/>
    <mergeCell ref="H757:I757"/>
    <mergeCell ref="J757:K757"/>
    <mergeCell ref="R754:S754"/>
    <mergeCell ref="T754:U754"/>
    <mergeCell ref="V754:W754"/>
    <mergeCell ref="F755:Y755"/>
    <mergeCell ref="F756:G756"/>
    <mergeCell ref="H756:I756"/>
    <mergeCell ref="J756:K756"/>
    <mergeCell ref="L756:M756"/>
    <mergeCell ref="N756:O756"/>
    <mergeCell ref="P756:Q756"/>
    <mergeCell ref="R760:S760"/>
    <mergeCell ref="T760:U760"/>
    <mergeCell ref="V760:W760"/>
    <mergeCell ref="R758:S758"/>
    <mergeCell ref="T758:U758"/>
    <mergeCell ref="V758:W758"/>
    <mergeCell ref="F759:Y759"/>
    <mergeCell ref="F760:G760"/>
    <mergeCell ref="H760:I760"/>
    <mergeCell ref="J760:K760"/>
    <mergeCell ref="L760:M760"/>
    <mergeCell ref="N760:O760"/>
    <mergeCell ref="P760:Q760"/>
    <mergeCell ref="F758:G758"/>
    <mergeCell ref="H758:I758"/>
    <mergeCell ref="J758:K758"/>
    <mergeCell ref="L758:M758"/>
    <mergeCell ref="N758:O758"/>
    <mergeCell ref="P758:Q758"/>
    <mergeCell ref="V764:W764"/>
    <mergeCell ref="T763:U763"/>
    <mergeCell ref="V763:W763"/>
    <mergeCell ref="F764:G764"/>
    <mergeCell ref="H764:I764"/>
    <mergeCell ref="J764:K764"/>
    <mergeCell ref="L764:M764"/>
    <mergeCell ref="N764:O764"/>
    <mergeCell ref="P764:Q764"/>
    <mergeCell ref="R764:S764"/>
    <mergeCell ref="T764:U764"/>
    <mergeCell ref="H763:I763"/>
    <mergeCell ref="J763:K763"/>
    <mergeCell ref="L763:M763"/>
    <mergeCell ref="N763:O763"/>
    <mergeCell ref="P763:Q763"/>
    <mergeCell ref="R763:S763"/>
    <mergeCell ref="A761:Y761"/>
    <mergeCell ref="A762:Y762"/>
    <mergeCell ref="A763:A766"/>
    <mergeCell ref="B763:B766"/>
    <mergeCell ref="C763:C766"/>
    <mergeCell ref="D763:D766"/>
    <mergeCell ref="F763:G763"/>
    <mergeCell ref="F765:Y765"/>
    <mergeCell ref="F766:G766"/>
    <mergeCell ref="H766:I766"/>
    <mergeCell ref="J766:K766"/>
    <mergeCell ref="L766:M766"/>
    <mergeCell ref="N766:O766"/>
    <mergeCell ref="P766:Q766"/>
    <mergeCell ref="R766:S766"/>
    <mergeCell ref="N768:O768"/>
    <mergeCell ref="P768:Q768"/>
    <mergeCell ref="R768:S768"/>
    <mergeCell ref="T768:U768"/>
    <mergeCell ref="V768:W768"/>
    <mergeCell ref="F769:G769"/>
    <mergeCell ref="H769:I769"/>
    <mergeCell ref="J769:K769"/>
    <mergeCell ref="L769:M769"/>
    <mergeCell ref="N769:O769"/>
    <mergeCell ref="V766:W766"/>
    <mergeCell ref="A767:Y767"/>
    <mergeCell ref="A768:A771"/>
    <mergeCell ref="B768:B771"/>
    <mergeCell ref="C768:C771"/>
    <mergeCell ref="D768:D771"/>
    <mergeCell ref="F768:G768"/>
    <mergeCell ref="H768:I768"/>
    <mergeCell ref="J768:K768"/>
    <mergeCell ref="L768:M768"/>
    <mergeCell ref="T766:U766"/>
    <mergeCell ref="A774:A777"/>
    <mergeCell ref="B774:B777"/>
    <mergeCell ref="C774:C777"/>
    <mergeCell ref="D774:D777"/>
    <mergeCell ref="F774:G774"/>
    <mergeCell ref="H774:I774"/>
    <mergeCell ref="F776:Y776"/>
    <mergeCell ref="F777:G777"/>
    <mergeCell ref="H777:I777"/>
    <mergeCell ref="J777:K777"/>
    <mergeCell ref="P771:Q771"/>
    <mergeCell ref="R771:S771"/>
    <mergeCell ref="T771:U771"/>
    <mergeCell ref="V771:W771"/>
    <mergeCell ref="A772:Y772"/>
    <mergeCell ref="A773:Y773"/>
    <mergeCell ref="P769:Q769"/>
    <mergeCell ref="R769:S769"/>
    <mergeCell ref="T769:U769"/>
    <mergeCell ref="V769:W769"/>
    <mergeCell ref="F770:Y770"/>
    <mergeCell ref="F771:G771"/>
    <mergeCell ref="H771:I771"/>
    <mergeCell ref="J771:K771"/>
    <mergeCell ref="L771:M771"/>
    <mergeCell ref="N771:O771"/>
    <mergeCell ref="A778:A781"/>
    <mergeCell ref="B778:B781"/>
    <mergeCell ref="C778:C781"/>
    <mergeCell ref="D778:D781"/>
    <mergeCell ref="F778:G778"/>
    <mergeCell ref="H778:I778"/>
    <mergeCell ref="F780:Y780"/>
    <mergeCell ref="F781:G781"/>
    <mergeCell ref="H781:I781"/>
    <mergeCell ref="J781:K781"/>
    <mergeCell ref="L777:M777"/>
    <mergeCell ref="N777:O777"/>
    <mergeCell ref="P777:Q777"/>
    <mergeCell ref="R777:S777"/>
    <mergeCell ref="T777:U777"/>
    <mergeCell ref="V777:W777"/>
    <mergeCell ref="V774:W774"/>
    <mergeCell ref="F775:G775"/>
    <mergeCell ref="H775:I775"/>
    <mergeCell ref="J775:K775"/>
    <mergeCell ref="L775:M775"/>
    <mergeCell ref="N775:O775"/>
    <mergeCell ref="P775:Q775"/>
    <mergeCell ref="R775:S775"/>
    <mergeCell ref="T775:U775"/>
    <mergeCell ref="V775:W775"/>
    <mergeCell ref="J774:K774"/>
    <mergeCell ref="L774:M774"/>
    <mergeCell ref="N774:O774"/>
    <mergeCell ref="P774:Q774"/>
    <mergeCell ref="R774:S774"/>
    <mergeCell ref="T774:U774"/>
    <mergeCell ref="A782:A785"/>
    <mergeCell ref="B782:B785"/>
    <mergeCell ref="C782:C785"/>
    <mergeCell ref="D782:D785"/>
    <mergeCell ref="F782:G782"/>
    <mergeCell ref="H782:I782"/>
    <mergeCell ref="F784:Y784"/>
    <mergeCell ref="F785:G785"/>
    <mergeCell ref="H785:I785"/>
    <mergeCell ref="J785:K785"/>
    <mergeCell ref="L781:M781"/>
    <mergeCell ref="N781:O781"/>
    <mergeCell ref="P781:Q781"/>
    <mergeCell ref="R781:S781"/>
    <mergeCell ref="T781:U781"/>
    <mergeCell ref="V781:W781"/>
    <mergeCell ref="V778:W778"/>
    <mergeCell ref="F779:G779"/>
    <mergeCell ref="H779:I779"/>
    <mergeCell ref="J779:K779"/>
    <mergeCell ref="L779:M779"/>
    <mergeCell ref="N779:O779"/>
    <mergeCell ref="P779:Q779"/>
    <mergeCell ref="R779:S779"/>
    <mergeCell ref="T779:U779"/>
    <mergeCell ref="V779:W779"/>
    <mergeCell ref="J778:K778"/>
    <mergeCell ref="L778:M778"/>
    <mergeCell ref="N778:O778"/>
    <mergeCell ref="P778:Q778"/>
    <mergeCell ref="R778:S778"/>
    <mergeCell ref="T778:U778"/>
    <mergeCell ref="A786:A789"/>
    <mergeCell ref="B786:B789"/>
    <mergeCell ref="C786:C789"/>
    <mergeCell ref="D786:D789"/>
    <mergeCell ref="F786:G786"/>
    <mergeCell ref="H786:I786"/>
    <mergeCell ref="F788:Y788"/>
    <mergeCell ref="F789:G789"/>
    <mergeCell ref="H789:I789"/>
    <mergeCell ref="J789:K789"/>
    <mergeCell ref="L785:M785"/>
    <mergeCell ref="N785:O785"/>
    <mergeCell ref="P785:Q785"/>
    <mergeCell ref="R785:S785"/>
    <mergeCell ref="T785:U785"/>
    <mergeCell ref="V785:W785"/>
    <mergeCell ref="V782:W782"/>
    <mergeCell ref="F783:G783"/>
    <mergeCell ref="H783:I783"/>
    <mergeCell ref="J783:K783"/>
    <mergeCell ref="L783:M783"/>
    <mergeCell ref="N783:O783"/>
    <mergeCell ref="P783:Q783"/>
    <mergeCell ref="R783:S783"/>
    <mergeCell ref="T783:U783"/>
    <mergeCell ref="V783:W783"/>
    <mergeCell ref="J782:K782"/>
    <mergeCell ref="L782:M782"/>
    <mergeCell ref="N782:O782"/>
    <mergeCell ref="P782:Q782"/>
    <mergeCell ref="R782:S782"/>
    <mergeCell ref="T782:U782"/>
    <mergeCell ref="A790:A793"/>
    <mergeCell ref="B790:B793"/>
    <mergeCell ref="C790:C793"/>
    <mergeCell ref="D790:D793"/>
    <mergeCell ref="F790:G790"/>
    <mergeCell ref="H790:I790"/>
    <mergeCell ref="F792:Y792"/>
    <mergeCell ref="F793:G793"/>
    <mergeCell ref="H793:I793"/>
    <mergeCell ref="J793:K793"/>
    <mergeCell ref="L789:M789"/>
    <mergeCell ref="N789:O789"/>
    <mergeCell ref="P789:Q789"/>
    <mergeCell ref="R789:S789"/>
    <mergeCell ref="T789:U789"/>
    <mergeCell ref="V789:W789"/>
    <mergeCell ref="V786:W786"/>
    <mergeCell ref="F787:G787"/>
    <mergeCell ref="H787:I787"/>
    <mergeCell ref="J787:K787"/>
    <mergeCell ref="L787:M787"/>
    <mergeCell ref="N787:O787"/>
    <mergeCell ref="P787:Q787"/>
    <mergeCell ref="R787:S787"/>
    <mergeCell ref="T787:U787"/>
    <mergeCell ref="V787:W787"/>
    <mergeCell ref="J786:K786"/>
    <mergeCell ref="L786:M786"/>
    <mergeCell ref="N786:O786"/>
    <mergeCell ref="P786:Q786"/>
    <mergeCell ref="R786:S786"/>
    <mergeCell ref="T786:U786"/>
    <mergeCell ref="A794:A797"/>
    <mergeCell ref="B794:B797"/>
    <mergeCell ref="C794:C797"/>
    <mergeCell ref="D794:D797"/>
    <mergeCell ref="F794:G794"/>
    <mergeCell ref="H794:I794"/>
    <mergeCell ref="F796:Y796"/>
    <mergeCell ref="F797:G797"/>
    <mergeCell ref="H797:I797"/>
    <mergeCell ref="J797:K797"/>
    <mergeCell ref="L793:M793"/>
    <mergeCell ref="N793:O793"/>
    <mergeCell ref="P793:Q793"/>
    <mergeCell ref="R793:S793"/>
    <mergeCell ref="T793:U793"/>
    <mergeCell ref="V793:W793"/>
    <mergeCell ref="V790:W790"/>
    <mergeCell ref="F791:G791"/>
    <mergeCell ref="H791:I791"/>
    <mergeCell ref="J791:K791"/>
    <mergeCell ref="L791:M791"/>
    <mergeCell ref="N791:O791"/>
    <mergeCell ref="P791:Q791"/>
    <mergeCell ref="R791:S791"/>
    <mergeCell ref="T791:U791"/>
    <mergeCell ref="V791:W791"/>
    <mergeCell ref="J790:K790"/>
    <mergeCell ref="L790:M790"/>
    <mergeCell ref="N790:O790"/>
    <mergeCell ref="P790:Q790"/>
    <mergeCell ref="R790:S790"/>
    <mergeCell ref="T790:U790"/>
    <mergeCell ref="L797:M797"/>
    <mergeCell ref="N797:O797"/>
    <mergeCell ref="P797:Q797"/>
    <mergeCell ref="R797:S797"/>
    <mergeCell ref="T797:U797"/>
    <mergeCell ref="V797:W797"/>
    <mergeCell ref="V794:W794"/>
    <mergeCell ref="F795:G795"/>
    <mergeCell ref="H795:I795"/>
    <mergeCell ref="J795:K795"/>
    <mergeCell ref="L795:M795"/>
    <mergeCell ref="N795:O795"/>
    <mergeCell ref="P795:Q795"/>
    <mergeCell ref="R795:S795"/>
    <mergeCell ref="T795:U795"/>
    <mergeCell ref="V795:W795"/>
    <mergeCell ref="J794:K794"/>
    <mergeCell ref="L794:M794"/>
    <mergeCell ref="N794:O794"/>
    <mergeCell ref="P794:Q794"/>
    <mergeCell ref="R794:S794"/>
    <mergeCell ref="T794:U794"/>
    <mergeCell ref="P799:Q799"/>
    <mergeCell ref="R799:S799"/>
    <mergeCell ref="T799:U799"/>
    <mergeCell ref="V799:W799"/>
    <mergeCell ref="A798:Y798"/>
    <mergeCell ref="A799:A802"/>
    <mergeCell ref="B799:B802"/>
    <mergeCell ref="C799:C802"/>
    <mergeCell ref="D799:D802"/>
    <mergeCell ref="F799:G799"/>
    <mergeCell ref="H799:I799"/>
    <mergeCell ref="J799:K799"/>
    <mergeCell ref="L799:M799"/>
    <mergeCell ref="N799:O799"/>
    <mergeCell ref="L803:M803"/>
    <mergeCell ref="N803:O803"/>
    <mergeCell ref="P803:Q803"/>
    <mergeCell ref="R803:S803"/>
    <mergeCell ref="T803:U803"/>
    <mergeCell ref="V803:W803"/>
    <mergeCell ref="R802:S802"/>
    <mergeCell ref="T802:U802"/>
    <mergeCell ref="V802:W802"/>
    <mergeCell ref="A803:A806"/>
    <mergeCell ref="C803:C806"/>
    <mergeCell ref="D803:D806"/>
    <mergeCell ref="F803:G803"/>
    <mergeCell ref="H803:I803"/>
    <mergeCell ref="J803:K803"/>
    <mergeCell ref="R800:S800"/>
    <mergeCell ref="T800:U800"/>
    <mergeCell ref="V800:W800"/>
    <mergeCell ref="F801:Y801"/>
    <mergeCell ref="F802:G802"/>
    <mergeCell ref="H802:I802"/>
    <mergeCell ref="J802:K802"/>
    <mergeCell ref="L802:M802"/>
    <mergeCell ref="N802:O802"/>
    <mergeCell ref="P802:Q802"/>
    <mergeCell ref="F804:G804"/>
    <mergeCell ref="H804:I804"/>
    <mergeCell ref="J804:K804"/>
    <mergeCell ref="L804:M804"/>
    <mergeCell ref="N804:O804"/>
    <mergeCell ref="P804:Q804"/>
    <mergeCell ref="B803:B806"/>
    <mergeCell ref="L807:M807"/>
    <mergeCell ref="N807:O807"/>
    <mergeCell ref="P807:Q807"/>
    <mergeCell ref="R807:S807"/>
    <mergeCell ref="T807:U807"/>
    <mergeCell ref="V807:W807"/>
    <mergeCell ref="R806:S806"/>
    <mergeCell ref="T806:U806"/>
    <mergeCell ref="V806:W806"/>
    <mergeCell ref="F800:G800"/>
    <mergeCell ref="H800:I800"/>
    <mergeCell ref="J800:K800"/>
    <mergeCell ref="L800:M800"/>
    <mergeCell ref="N800:O800"/>
    <mergeCell ref="P800:Q800"/>
    <mergeCell ref="A807:A810"/>
    <mergeCell ref="B807:B810"/>
    <mergeCell ref="C807:C810"/>
    <mergeCell ref="D807:D810"/>
    <mergeCell ref="F807:G807"/>
    <mergeCell ref="H807:I807"/>
    <mergeCell ref="J807:K807"/>
    <mergeCell ref="R804:S804"/>
    <mergeCell ref="T804:U804"/>
    <mergeCell ref="V804:W804"/>
    <mergeCell ref="F805:Y805"/>
    <mergeCell ref="F806:G806"/>
    <mergeCell ref="H806:I806"/>
    <mergeCell ref="J806:K806"/>
    <mergeCell ref="L806:M806"/>
    <mergeCell ref="N806:O806"/>
    <mergeCell ref="P806:Q806"/>
    <mergeCell ref="L811:M811"/>
    <mergeCell ref="N811:O811"/>
    <mergeCell ref="P811:Q811"/>
    <mergeCell ref="R811:S811"/>
    <mergeCell ref="T811:U811"/>
    <mergeCell ref="V811:W811"/>
    <mergeCell ref="R810:S810"/>
    <mergeCell ref="T810:U810"/>
    <mergeCell ref="V810:W810"/>
    <mergeCell ref="A811:A814"/>
    <mergeCell ref="B811:B814"/>
    <mergeCell ref="C811:C814"/>
    <mergeCell ref="D811:D814"/>
    <mergeCell ref="F811:G811"/>
    <mergeCell ref="H811:I811"/>
    <mergeCell ref="J811:K811"/>
    <mergeCell ref="R808:S808"/>
    <mergeCell ref="T808:U808"/>
    <mergeCell ref="V808:W808"/>
    <mergeCell ref="F809:Y809"/>
    <mergeCell ref="F810:G810"/>
    <mergeCell ref="H810:I810"/>
    <mergeCell ref="J810:K810"/>
    <mergeCell ref="L810:M810"/>
    <mergeCell ref="N810:O810"/>
    <mergeCell ref="P810:Q810"/>
    <mergeCell ref="F808:G808"/>
    <mergeCell ref="H808:I808"/>
    <mergeCell ref="J808:K808"/>
    <mergeCell ref="L808:M808"/>
    <mergeCell ref="N808:O808"/>
    <mergeCell ref="P808:Q808"/>
    <mergeCell ref="A818:A821"/>
    <mergeCell ref="B818:B821"/>
    <mergeCell ref="C818:C821"/>
    <mergeCell ref="D818:D821"/>
    <mergeCell ref="F818:G818"/>
    <mergeCell ref="H818:I818"/>
    <mergeCell ref="F820:Y820"/>
    <mergeCell ref="F821:G821"/>
    <mergeCell ref="H821:I821"/>
    <mergeCell ref="J821:K821"/>
    <mergeCell ref="R814:S814"/>
    <mergeCell ref="T814:U814"/>
    <mergeCell ref="V814:W814"/>
    <mergeCell ref="A815:Y815"/>
    <mergeCell ref="A816:Y816"/>
    <mergeCell ref="A817:Y817"/>
    <mergeCell ref="R812:S812"/>
    <mergeCell ref="T812:U812"/>
    <mergeCell ref="V812:W812"/>
    <mergeCell ref="F813:Y813"/>
    <mergeCell ref="F814:G814"/>
    <mergeCell ref="H814:I814"/>
    <mergeCell ref="J814:K814"/>
    <mergeCell ref="L814:M814"/>
    <mergeCell ref="N814:O814"/>
    <mergeCell ref="P814:Q814"/>
    <mergeCell ref="F812:G812"/>
    <mergeCell ref="H812:I812"/>
    <mergeCell ref="J812:K812"/>
    <mergeCell ref="L812:M812"/>
    <mergeCell ref="N812:O812"/>
    <mergeCell ref="P812:Q812"/>
    <mergeCell ref="A822:A825"/>
    <mergeCell ref="B822:B825"/>
    <mergeCell ref="C822:C825"/>
    <mergeCell ref="D822:D825"/>
    <mergeCell ref="F822:G822"/>
    <mergeCell ref="H822:I822"/>
    <mergeCell ref="F824:Y824"/>
    <mergeCell ref="F825:G825"/>
    <mergeCell ref="H825:I825"/>
    <mergeCell ref="J825:K825"/>
    <mergeCell ref="L821:M821"/>
    <mergeCell ref="N821:O821"/>
    <mergeCell ref="P821:Q821"/>
    <mergeCell ref="R821:S821"/>
    <mergeCell ref="T821:U821"/>
    <mergeCell ref="V821:W821"/>
    <mergeCell ref="V818:W818"/>
    <mergeCell ref="F819:G819"/>
    <mergeCell ref="H819:I819"/>
    <mergeCell ref="J819:K819"/>
    <mergeCell ref="L819:M819"/>
    <mergeCell ref="N819:O819"/>
    <mergeCell ref="P819:Q819"/>
    <mergeCell ref="R819:S819"/>
    <mergeCell ref="T819:U819"/>
    <mergeCell ref="V819:W819"/>
    <mergeCell ref="J818:K818"/>
    <mergeCell ref="L818:M818"/>
    <mergeCell ref="N818:O818"/>
    <mergeCell ref="P818:Q818"/>
    <mergeCell ref="R818:S818"/>
    <mergeCell ref="T818:U818"/>
    <mergeCell ref="L825:M825"/>
    <mergeCell ref="N825:O825"/>
    <mergeCell ref="P825:Q825"/>
    <mergeCell ref="R825:S825"/>
    <mergeCell ref="T825:U825"/>
    <mergeCell ref="V825:W825"/>
    <mergeCell ref="V822:W822"/>
    <mergeCell ref="F823:G823"/>
    <mergeCell ref="H823:I823"/>
    <mergeCell ref="J823:K823"/>
    <mergeCell ref="L823:M823"/>
    <mergeCell ref="N823:O823"/>
    <mergeCell ref="P823:Q823"/>
    <mergeCell ref="R823:S823"/>
    <mergeCell ref="T823:U823"/>
    <mergeCell ref="V823:W823"/>
    <mergeCell ref="J822:K822"/>
    <mergeCell ref="L822:M822"/>
    <mergeCell ref="N822:O822"/>
    <mergeCell ref="P822:Q822"/>
    <mergeCell ref="R822:S822"/>
    <mergeCell ref="T822:U822"/>
    <mergeCell ref="P827:Q827"/>
    <mergeCell ref="R827:S827"/>
    <mergeCell ref="T827:U827"/>
    <mergeCell ref="V827:W827"/>
    <mergeCell ref="F828:G828"/>
    <mergeCell ref="H828:I828"/>
    <mergeCell ref="J828:K828"/>
    <mergeCell ref="L828:M828"/>
    <mergeCell ref="N828:O828"/>
    <mergeCell ref="P828:Q828"/>
    <mergeCell ref="A826:Y826"/>
    <mergeCell ref="A827:A830"/>
    <mergeCell ref="B827:B830"/>
    <mergeCell ref="C827:C830"/>
    <mergeCell ref="D827:D830"/>
    <mergeCell ref="F827:G827"/>
    <mergeCell ref="H827:I827"/>
    <mergeCell ref="J827:K827"/>
    <mergeCell ref="L827:M827"/>
    <mergeCell ref="N827:O827"/>
    <mergeCell ref="L831:M831"/>
    <mergeCell ref="N831:O831"/>
    <mergeCell ref="P831:Q831"/>
    <mergeCell ref="R831:S831"/>
    <mergeCell ref="T831:U831"/>
    <mergeCell ref="V831:W831"/>
    <mergeCell ref="R830:S830"/>
    <mergeCell ref="T830:U830"/>
    <mergeCell ref="V830:W830"/>
    <mergeCell ref="A831:A834"/>
    <mergeCell ref="B831:B834"/>
    <mergeCell ref="C831:C834"/>
    <mergeCell ref="D831:D834"/>
    <mergeCell ref="F831:G831"/>
    <mergeCell ref="H831:I831"/>
    <mergeCell ref="J831:K831"/>
    <mergeCell ref="R828:S828"/>
    <mergeCell ref="T828:U828"/>
    <mergeCell ref="V828:W828"/>
    <mergeCell ref="F829:W829"/>
    <mergeCell ref="F830:G830"/>
    <mergeCell ref="H830:I830"/>
    <mergeCell ref="J830:K830"/>
    <mergeCell ref="L830:M830"/>
    <mergeCell ref="N830:O830"/>
    <mergeCell ref="P830:Q830"/>
    <mergeCell ref="R834:S834"/>
    <mergeCell ref="T834:U834"/>
    <mergeCell ref="V834:W834"/>
    <mergeCell ref="R832:S832"/>
    <mergeCell ref="T832:U832"/>
    <mergeCell ref="V832:W832"/>
    <mergeCell ref="F833:Y833"/>
    <mergeCell ref="F834:G834"/>
    <mergeCell ref="H834:I834"/>
    <mergeCell ref="J834:K834"/>
    <mergeCell ref="L834:M834"/>
    <mergeCell ref="N834:O834"/>
    <mergeCell ref="P834:Q834"/>
    <mergeCell ref="F832:G832"/>
    <mergeCell ref="H832:I832"/>
    <mergeCell ref="J832:K832"/>
    <mergeCell ref="L832:M832"/>
    <mergeCell ref="N832:O832"/>
    <mergeCell ref="P832:Q832"/>
    <mergeCell ref="V838:W838"/>
    <mergeCell ref="T837:U837"/>
    <mergeCell ref="V837:W837"/>
    <mergeCell ref="F838:G838"/>
    <mergeCell ref="H838:I838"/>
    <mergeCell ref="J838:K838"/>
    <mergeCell ref="L838:M838"/>
    <mergeCell ref="N838:O838"/>
    <mergeCell ref="P838:Q838"/>
    <mergeCell ref="R838:S838"/>
    <mergeCell ref="T838:U838"/>
    <mergeCell ref="H837:I837"/>
    <mergeCell ref="J837:K837"/>
    <mergeCell ref="L837:M837"/>
    <mergeCell ref="N837:O837"/>
    <mergeCell ref="P837:Q837"/>
    <mergeCell ref="R837:S837"/>
    <mergeCell ref="A835:Y835"/>
    <mergeCell ref="A836:Y836"/>
    <mergeCell ref="L842:M842"/>
    <mergeCell ref="N842:O842"/>
    <mergeCell ref="P842:Q842"/>
    <mergeCell ref="V840:W840"/>
    <mergeCell ref="A841:A844"/>
    <mergeCell ref="B841:B844"/>
    <mergeCell ref="C841:C844"/>
    <mergeCell ref="D841:D844"/>
    <mergeCell ref="F841:G841"/>
    <mergeCell ref="H841:I841"/>
    <mergeCell ref="J841:K841"/>
    <mergeCell ref="L841:M841"/>
    <mergeCell ref="N841:O841"/>
    <mergeCell ref="T840:U840"/>
    <mergeCell ref="A837:A840"/>
    <mergeCell ref="B837:B840"/>
    <mergeCell ref="C837:C840"/>
    <mergeCell ref="D837:D840"/>
    <mergeCell ref="F837:G837"/>
    <mergeCell ref="F839:Y839"/>
    <mergeCell ref="F840:G840"/>
    <mergeCell ref="H840:I840"/>
    <mergeCell ref="J840:K840"/>
    <mergeCell ref="L840:M840"/>
    <mergeCell ref="N840:O840"/>
    <mergeCell ref="P840:Q840"/>
    <mergeCell ref="R840:S840"/>
    <mergeCell ref="P841:Q841"/>
    <mergeCell ref="R841:S841"/>
    <mergeCell ref="T841:U841"/>
    <mergeCell ref="V841:W841"/>
    <mergeCell ref="L845:M845"/>
    <mergeCell ref="N845:O845"/>
    <mergeCell ref="P845:Q845"/>
    <mergeCell ref="R845:S845"/>
    <mergeCell ref="T845:U845"/>
    <mergeCell ref="V845:W845"/>
    <mergeCell ref="R844:S844"/>
    <mergeCell ref="T844:U844"/>
    <mergeCell ref="V844:W844"/>
    <mergeCell ref="A845:A848"/>
    <mergeCell ref="B845:B848"/>
    <mergeCell ref="C845:C848"/>
    <mergeCell ref="D845:D848"/>
    <mergeCell ref="F845:G845"/>
    <mergeCell ref="H845:I845"/>
    <mergeCell ref="J845:K845"/>
    <mergeCell ref="R842:S842"/>
    <mergeCell ref="T842:U842"/>
    <mergeCell ref="V842:W842"/>
    <mergeCell ref="F843:Y843"/>
    <mergeCell ref="F844:G844"/>
    <mergeCell ref="H844:I844"/>
    <mergeCell ref="J844:K844"/>
    <mergeCell ref="L844:M844"/>
    <mergeCell ref="N844:O844"/>
    <mergeCell ref="P844:Q844"/>
    <mergeCell ref="R848:S848"/>
    <mergeCell ref="T848:U848"/>
    <mergeCell ref="V848:W848"/>
    <mergeCell ref="F842:G842"/>
    <mergeCell ref="H842:I842"/>
    <mergeCell ref="J842:K842"/>
    <mergeCell ref="R846:S846"/>
    <mergeCell ref="T846:U846"/>
    <mergeCell ref="V846:W846"/>
    <mergeCell ref="F847:Y847"/>
    <mergeCell ref="F848:G848"/>
    <mergeCell ref="H848:I848"/>
    <mergeCell ref="J848:K848"/>
    <mergeCell ref="L848:M848"/>
    <mergeCell ref="N848:O848"/>
    <mergeCell ref="P848:Q848"/>
    <mergeCell ref="F846:G846"/>
    <mergeCell ref="H846:I846"/>
    <mergeCell ref="J846:K846"/>
    <mergeCell ref="L846:M846"/>
    <mergeCell ref="N846:O846"/>
    <mergeCell ref="P846:Q846"/>
    <mergeCell ref="F852:Y852"/>
    <mergeCell ref="P851:Q851"/>
    <mergeCell ref="R851:S851"/>
    <mergeCell ref="T851:U851"/>
    <mergeCell ref="V851:W851"/>
    <mergeCell ref="J850:K850"/>
    <mergeCell ref="L850:M850"/>
    <mergeCell ref="N850:O850"/>
    <mergeCell ref="P850:Q850"/>
    <mergeCell ref="R850:S850"/>
    <mergeCell ref="T850:U850"/>
    <mergeCell ref="A849:Y849"/>
    <mergeCell ref="A850:A853"/>
    <mergeCell ref="C850:C853"/>
    <mergeCell ref="D850:D853"/>
    <mergeCell ref="F850:G850"/>
    <mergeCell ref="H850:I850"/>
    <mergeCell ref="F853:G853"/>
    <mergeCell ref="H853:I853"/>
    <mergeCell ref="J853:K853"/>
    <mergeCell ref="L853:M853"/>
    <mergeCell ref="N853:O853"/>
    <mergeCell ref="P853:Q853"/>
    <mergeCell ref="R853:S853"/>
    <mergeCell ref="T853:U853"/>
    <mergeCell ref="R861:S861"/>
    <mergeCell ref="A860:Y860"/>
    <mergeCell ref="A861:A864"/>
    <mergeCell ref="B861:B864"/>
    <mergeCell ref="N856:O856"/>
    <mergeCell ref="P856:Q856"/>
    <mergeCell ref="R856:S856"/>
    <mergeCell ref="T856:U856"/>
    <mergeCell ref="V856:W856"/>
    <mergeCell ref="F857:G857"/>
    <mergeCell ref="H857:I857"/>
    <mergeCell ref="J857:K857"/>
    <mergeCell ref="L857:M857"/>
    <mergeCell ref="N857:O857"/>
    <mergeCell ref="A854:Y854"/>
    <mergeCell ref="A855:Y855"/>
    <mergeCell ref="A856:A859"/>
    <mergeCell ref="B856:B859"/>
    <mergeCell ref="C856:C859"/>
    <mergeCell ref="D856:D859"/>
    <mergeCell ref="F856:G856"/>
    <mergeCell ref="H856:I856"/>
    <mergeCell ref="J856:K856"/>
    <mergeCell ref="L856:M856"/>
    <mergeCell ref="P859:Q859"/>
    <mergeCell ref="R859:S859"/>
    <mergeCell ref="T859:U859"/>
    <mergeCell ref="V859:W859"/>
    <mergeCell ref="P857:Q857"/>
    <mergeCell ref="R857:S857"/>
    <mergeCell ref="T857:U857"/>
    <mergeCell ref="V857:W857"/>
    <mergeCell ref="T259:U259"/>
    <mergeCell ref="V259:W259"/>
    <mergeCell ref="F260:G260"/>
    <mergeCell ref="H260:I260"/>
    <mergeCell ref="A259:A262"/>
    <mergeCell ref="B259:B262"/>
    <mergeCell ref="C259:C262"/>
    <mergeCell ref="D259:D262"/>
    <mergeCell ref="L859:M859"/>
    <mergeCell ref="N859:O859"/>
    <mergeCell ref="A271:A274"/>
    <mergeCell ref="B271:B274"/>
    <mergeCell ref="C271:C274"/>
    <mergeCell ref="D271:D274"/>
    <mergeCell ref="A267:A270"/>
    <mergeCell ref="B267:B270"/>
    <mergeCell ref="C267:C270"/>
    <mergeCell ref="D267:D270"/>
    <mergeCell ref="A263:A266"/>
    <mergeCell ref="B263:B266"/>
    <mergeCell ref="C263:C266"/>
    <mergeCell ref="D263:D266"/>
    <mergeCell ref="A291:A294"/>
    <mergeCell ref="V864:W864"/>
    <mergeCell ref="V862:W862"/>
    <mergeCell ref="F863:Y863"/>
    <mergeCell ref="F864:G864"/>
    <mergeCell ref="H864:I864"/>
    <mergeCell ref="J864:K864"/>
    <mergeCell ref="L864:M864"/>
    <mergeCell ref="N864:O864"/>
    <mergeCell ref="P864:Q864"/>
    <mergeCell ref="R864:S864"/>
    <mergeCell ref="T864:U864"/>
    <mergeCell ref="T861:U861"/>
    <mergeCell ref="V861:W861"/>
    <mergeCell ref="F862:G862"/>
    <mergeCell ref="H862:I862"/>
    <mergeCell ref="J862:K862"/>
    <mergeCell ref="L862:M862"/>
    <mergeCell ref="N862:O862"/>
    <mergeCell ref="P862:Q862"/>
    <mergeCell ref="R862:S862"/>
    <mergeCell ref="T862:U862"/>
    <mergeCell ref="H861:I861"/>
    <mergeCell ref="C861:C864"/>
    <mergeCell ref="D861:D864"/>
    <mergeCell ref="F861:G861"/>
    <mergeCell ref="N259:O259"/>
    <mergeCell ref="P259:Q259"/>
    <mergeCell ref="J861:K861"/>
    <mergeCell ref="L861:M861"/>
    <mergeCell ref="N861:O861"/>
    <mergeCell ref="P861:Q861"/>
    <mergeCell ref="F858:Y858"/>
    <mergeCell ref="F859:G859"/>
    <mergeCell ref="H859:I859"/>
    <mergeCell ref="J859:K859"/>
    <mergeCell ref="V853:W853"/>
    <mergeCell ref="V850:W850"/>
    <mergeCell ref="F851:G851"/>
    <mergeCell ref="H851:I851"/>
    <mergeCell ref="J851:K851"/>
    <mergeCell ref="L851:M851"/>
    <mergeCell ref="N851:O851"/>
    <mergeCell ref="P316:Q316"/>
    <mergeCell ref="R316:S316"/>
    <mergeCell ref="T316:U316"/>
    <mergeCell ref="V316:W316"/>
    <mergeCell ref="F317:G317"/>
    <mergeCell ref="H317:I317"/>
    <mergeCell ref="J317:K317"/>
    <mergeCell ref="L317:M317"/>
    <mergeCell ref="N317:O317"/>
    <mergeCell ref="P317:Q317"/>
    <mergeCell ref="A315:Y315"/>
    <mergeCell ref="A316:A319"/>
    <mergeCell ref="B291:B294"/>
    <mergeCell ref="C291:C294"/>
    <mergeCell ref="D291:D294"/>
    <mergeCell ref="A287:A290"/>
    <mergeCell ref="B287:B290"/>
    <mergeCell ref="C287:C290"/>
    <mergeCell ref="D287:D290"/>
    <mergeCell ref="A283:A286"/>
    <mergeCell ref="B283:B286"/>
    <mergeCell ref="C283:C286"/>
    <mergeCell ref="D283:D286"/>
    <mergeCell ref="A279:A282"/>
    <mergeCell ref="B279:B282"/>
    <mergeCell ref="C279:C282"/>
    <mergeCell ref="D279:D282"/>
    <mergeCell ref="A275:A278"/>
    <mergeCell ref="B275:B278"/>
    <mergeCell ref="C275:C278"/>
    <mergeCell ref="D275:D278"/>
    <mergeCell ref="A311:A314"/>
    <mergeCell ref="B311:B314"/>
    <mergeCell ref="C311:C314"/>
    <mergeCell ref="D311:D314"/>
    <mergeCell ref="A307:A310"/>
    <mergeCell ref="B307:B310"/>
    <mergeCell ref="C307:C310"/>
    <mergeCell ref="D307:D310"/>
    <mergeCell ref="A303:A306"/>
    <mergeCell ref="B303:B306"/>
    <mergeCell ref="C303:C306"/>
    <mergeCell ref="D303:D306"/>
    <mergeCell ref="A299:A302"/>
    <mergeCell ref="B299:B302"/>
    <mergeCell ref="C299:C302"/>
    <mergeCell ref="D299:D302"/>
    <mergeCell ref="A295:A298"/>
    <mergeCell ref="B295:B298"/>
    <mergeCell ref="C295:C298"/>
    <mergeCell ref="D295:D298"/>
    <mergeCell ref="B316:B319"/>
    <mergeCell ref="C316:C319"/>
    <mergeCell ref="D316:D319"/>
    <mergeCell ref="F316:G316"/>
    <mergeCell ref="H316:I316"/>
    <mergeCell ref="J316:K316"/>
    <mergeCell ref="L316:M316"/>
    <mergeCell ref="N316:O316"/>
    <mergeCell ref="R319:S319"/>
    <mergeCell ref="T319:U319"/>
    <mergeCell ref="V319:W319"/>
    <mergeCell ref="A320:A323"/>
    <mergeCell ref="B320:B323"/>
    <mergeCell ref="C320:C323"/>
    <mergeCell ref="D320:D323"/>
    <mergeCell ref="F320:G320"/>
    <mergeCell ref="H320:I320"/>
    <mergeCell ref="J320:K320"/>
    <mergeCell ref="R317:S317"/>
    <mergeCell ref="T317:U317"/>
    <mergeCell ref="V317:W317"/>
    <mergeCell ref="F318:Y318"/>
    <mergeCell ref="F319:G319"/>
    <mergeCell ref="H319:I319"/>
    <mergeCell ref="J319:K319"/>
    <mergeCell ref="L319:M319"/>
    <mergeCell ref="N319:O319"/>
    <mergeCell ref="P319:Q319"/>
    <mergeCell ref="L324:M324"/>
    <mergeCell ref="N324:O324"/>
    <mergeCell ref="P324:Q324"/>
    <mergeCell ref="R324:S324"/>
    <mergeCell ref="T324:U324"/>
    <mergeCell ref="V324:W324"/>
    <mergeCell ref="R323:S323"/>
    <mergeCell ref="T323:U323"/>
    <mergeCell ref="V323:W323"/>
    <mergeCell ref="A324:A327"/>
    <mergeCell ref="B324:B327"/>
    <mergeCell ref="C324:C327"/>
    <mergeCell ref="D324:D327"/>
    <mergeCell ref="F324:G324"/>
    <mergeCell ref="H324:I324"/>
    <mergeCell ref="J324:K324"/>
    <mergeCell ref="R321:S321"/>
    <mergeCell ref="T321:U321"/>
    <mergeCell ref="V321:W321"/>
    <mergeCell ref="F322:Y322"/>
    <mergeCell ref="F323:G323"/>
    <mergeCell ref="H323:I323"/>
    <mergeCell ref="J323:K323"/>
    <mergeCell ref="L323:M323"/>
    <mergeCell ref="N323:O323"/>
    <mergeCell ref="P323:Q323"/>
    <mergeCell ref="F321:G321"/>
    <mergeCell ref="H321:I321"/>
    <mergeCell ref="J321:K321"/>
    <mergeCell ref="L321:M321"/>
    <mergeCell ref="N321:O321"/>
    <mergeCell ref="P321:Q321"/>
    <mergeCell ref="T327:U327"/>
    <mergeCell ref="V327:W327"/>
    <mergeCell ref="R325:S325"/>
    <mergeCell ref="T325:U325"/>
    <mergeCell ref="V325:W325"/>
    <mergeCell ref="F327:G327"/>
    <mergeCell ref="H327:I327"/>
    <mergeCell ref="J327:K327"/>
    <mergeCell ref="L327:M327"/>
    <mergeCell ref="N327:O327"/>
    <mergeCell ref="P327:Q327"/>
    <mergeCell ref="R327:S327"/>
    <mergeCell ref="F325:G325"/>
    <mergeCell ref="H325:I325"/>
    <mergeCell ref="J325:K325"/>
    <mergeCell ref="L325:M325"/>
    <mergeCell ref="N325:O325"/>
    <mergeCell ref="P325:Q325"/>
    <mergeCell ref="J260:K260"/>
    <mergeCell ref="L260:M260"/>
    <mergeCell ref="N260:O260"/>
    <mergeCell ref="F259:G259"/>
    <mergeCell ref="H259:I259"/>
    <mergeCell ref="J259:K259"/>
    <mergeCell ref="L259:M259"/>
    <mergeCell ref="T264:U264"/>
    <mergeCell ref="V264:W264"/>
    <mergeCell ref="J263:K263"/>
    <mergeCell ref="L263:M263"/>
    <mergeCell ref="N263:O263"/>
    <mergeCell ref="P263:Q263"/>
    <mergeCell ref="R263:S263"/>
    <mergeCell ref="T263:U263"/>
    <mergeCell ref="P262:Q262"/>
    <mergeCell ref="R262:S262"/>
    <mergeCell ref="T262:U262"/>
    <mergeCell ref="V262:W262"/>
    <mergeCell ref="F263:G263"/>
    <mergeCell ref="H263:I263"/>
    <mergeCell ref="P260:Q260"/>
    <mergeCell ref="R260:S260"/>
    <mergeCell ref="T260:U260"/>
    <mergeCell ref="V260:W260"/>
    <mergeCell ref="F261:Y261"/>
    <mergeCell ref="F262:G262"/>
    <mergeCell ref="H262:I262"/>
    <mergeCell ref="J262:K262"/>
    <mergeCell ref="L262:M262"/>
    <mergeCell ref="N262:O262"/>
    <mergeCell ref="R259:S259"/>
    <mergeCell ref="F265:Y265"/>
    <mergeCell ref="F266:G266"/>
    <mergeCell ref="H266:I266"/>
    <mergeCell ref="J266:K266"/>
    <mergeCell ref="L266:M266"/>
    <mergeCell ref="N266:O266"/>
    <mergeCell ref="P266:Q266"/>
    <mergeCell ref="R266:S266"/>
    <mergeCell ref="T266:U266"/>
    <mergeCell ref="V266:W266"/>
    <mergeCell ref="V263:W263"/>
    <mergeCell ref="F264:G264"/>
    <mergeCell ref="H264:I264"/>
    <mergeCell ref="J264:K264"/>
    <mergeCell ref="L264:M264"/>
    <mergeCell ref="N264:O264"/>
    <mergeCell ref="P264:Q264"/>
    <mergeCell ref="R264:S264"/>
    <mergeCell ref="L270:M270"/>
    <mergeCell ref="N270:O270"/>
    <mergeCell ref="P270:Q270"/>
    <mergeCell ref="R270:S270"/>
    <mergeCell ref="T270:U270"/>
    <mergeCell ref="V270:W270"/>
    <mergeCell ref="V267:W267"/>
    <mergeCell ref="F268:G268"/>
    <mergeCell ref="H268:I268"/>
    <mergeCell ref="J268:K268"/>
    <mergeCell ref="L268:M268"/>
    <mergeCell ref="N268:O268"/>
    <mergeCell ref="P268:Q268"/>
    <mergeCell ref="R268:S268"/>
    <mergeCell ref="T268:U268"/>
    <mergeCell ref="V268:W268"/>
    <mergeCell ref="J267:K267"/>
    <mergeCell ref="L267:M267"/>
    <mergeCell ref="N267:O267"/>
    <mergeCell ref="P267:Q267"/>
    <mergeCell ref="R267:S267"/>
    <mergeCell ref="T267:U267"/>
    <mergeCell ref="F267:G267"/>
    <mergeCell ref="H267:I267"/>
    <mergeCell ref="F269:Y269"/>
    <mergeCell ref="F270:G270"/>
    <mergeCell ref="H270:I270"/>
    <mergeCell ref="J270:K270"/>
    <mergeCell ref="L274:M274"/>
    <mergeCell ref="N274:O274"/>
    <mergeCell ref="P274:Q274"/>
    <mergeCell ref="R274:S274"/>
    <mergeCell ref="T274:U274"/>
    <mergeCell ref="V274:W274"/>
    <mergeCell ref="V271:W271"/>
    <mergeCell ref="F272:G272"/>
    <mergeCell ref="H272:I272"/>
    <mergeCell ref="J272:K272"/>
    <mergeCell ref="L272:M272"/>
    <mergeCell ref="N272:O272"/>
    <mergeCell ref="P272:Q272"/>
    <mergeCell ref="R272:S272"/>
    <mergeCell ref="T272:U272"/>
    <mergeCell ref="V272:W272"/>
    <mergeCell ref="J271:K271"/>
    <mergeCell ref="L271:M271"/>
    <mergeCell ref="N271:O271"/>
    <mergeCell ref="P271:Q271"/>
    <mergeCell ref="R271:S271"/>
    <mergeCell ref="T271:U271"/>
    <mergeCell ref="F271:G271"/>
    <mergeCell ref="H271:I271"/>
    <mergeCell ref="F273:Y273"/>
    <mergeCell ref="F274:G274"/>
    <mergeCell ref="H274:I274"/>
    <mergeCell ref="J274:K274"/>
    <mergeCell ref="L278:M278"/>
    <mergeCell ref="N278:O278"/>
    <mergeCell ref="P278:Q278"/>
    <mergeCell ref="R278:S278"/>
    <mergeCell ref="T278:U278"/>
    <mergeCell ref="V278:W278"/>
    <mergeCell ref="V275:W275"/>
    <mergeCell ref="F276:G276"/>
    <mergeCell ref="H276:I276"/>
    <mergeCell ref="J276:K276"/>
    <mergeCell ref="L276:M276"/>
    <mergeCell ref="N276:O276"/>
    <mergeCell ref="P276:Q276"/>
    <mergeCell ref="R276:S276"/>
    <mergeCell ref="T276:U276"/>
    <mergeCell ref="V276:W276"/>
    <mergeCell ref="J275:K275"/>
    <mergeCell ref="L275:M275"/>
    <mergeCell ref="N275:O275"/>
    <mergeCell ref="P275:Q275"/>
    <mergeCell ref="R275:S275"/>
    <mergeCell ref="T275:U275"/>
    <mergeCell ref="F275:G275"/>
    <mergeCell ref="H275:I275"/>
    <mergeCell ref="F277:Y277"/>
    <mergeCell ref="F278:G278"/>
    <mergeCell ref="H278:I278"/>
    <mergeCell ref="J278:K278"/>
    <mergeCell ref="L282:M282"/>
    <mergeCell ref="N282:O282"/>
    <mergeCell ref="P282:Q282"/>
    <mergeCell ref="R282:S282"/>
    <mergeCell ref="T282:U282"/>
    <mergeCell ref="V282:W282"/>
    <mergeCell ref="V279:W279"/>
    <mergeCell ref="F280:G280"/>
    <mergeCell ref="H280:I280"/>
    <mergeCell ref="J280:K280"/>
    <mergeCell ref="L280:M280"/>
    <mergeCell ref="N280:O280"/>
    <mergeCell ref="P280:Q280"/>
    <mergeCell ref="R280:S280"/>
    <mergeCell ref="T280:U280"/>
    <mergeCell ref="V280:W280"/>
    <mergeCell ref="J279:K279"/>
    <mergeCell ref="L279:M279"/>
    <mergeCell ref="N279:O279"/>
    <mergeCell ref="P279:Q279"/>
    <mergeCell ref="R279:S279"/>
    <mergeCell ref="T279:U279"/>
    <mergeCell ref="F279:G279"/>
    <mergeCell ref="H279:I279"/>
    <mergeCell ref="F281:Y281"/>
    <mergeCell ref="F282:G282"/>
    <mergeCell ref="H282:I282"/>
    <mergeCell ref="J282:K282"/>
    <mergeCell ref="L286:M286"/>
    <mergeCell ref="N286:O286"/>
    <mergeCell ref="P286:Q286"/>
    <mergeCell ref="R286:S286"/>
    <mergeCell ref="T286:U286"/>
    <mergeCell ref="V286:W286"/>
    <mergeCell ref="V283:W283"/>
    <mergeCell ref="F284:G284"/>
    <mergeCell ref="H284:I284"/>
    <mergeCell ref="J284:K284"/>
    <mergeCell ref="L284:M284"/>
    <mergeCell ref="N284:O284"/>
    <mergeCell ref="P284:Q284"/>
    <mergeCell ref="R284:S284"/>
    <mergeCell ref="T284:U284"/>
    <mergeCell ref="V284:W284"/>
    <mergeCell ref="J283:K283"/>
    <mergeCell ref="L283:M283"/>
    <mergeCell ref="N283:O283"/>
    <mergeCell ref="P283:Q283"/>
    <mergeCell ref="R283:S283"/>
    <mergeCell ref="T283:U283"/>
    <mergeCell ref="F283:G283"/>
    <mergeCell ref="H283:I283"/>
    <mergeCell ref="F285:Y285"/>
    <mergeCell ref="F286:G286"/>
    <mergeCell ref="H286:I286"/>
    <mergeCell ref="J286:K286"/>
    <mergeCell ref="L290:M290"/>
    <mergeCell ref="N290:O290"/>
    <mergeCell ref="P290:Q290"/>
    <mergeCell ref="R290:S290"/>
    <mergeCell ref="T290:U290"/>
    <mergeCell ref="V290:W290"/>
    <mergeCell ref="V287:W287"/>
    <mergeCell ref="F288:G288"/>
    <mergeCell ref="H288:I288"/>
    <mergeCell ref="J288:K288"/>
    <mergeCell ref="L288:M288"/>
    <mergeCell ref="N288:O288"/>
    <mergeCell ref="P288:Q288"/>
    <mergeCell ref="R288:S288"/>
    <mergeCell ref="T288:U288"/>
    <mergeCell ref="V288:W288"/>
    <mergeCell ref="J287:K287"/>
    <mergeCell ref="L287:M287"/>
    <mergeCell ref="N287:O287"/>
    <mergeCell ref="P287:Q287"/>
    <mergeCell ref="R287:S287"/>
    <mergeCell ref="T287:U287"/>
    <mergeCell ref="F287:G287"/>
    <mergeCell ref="H287:I287"/>
    <mergeCell ref="F289:Y289"/>
    <mergeCell ref="F290:G290"/>
    <mergeCell ref="H290:I290"/>
    <mergeCell ref="J290:K290"/>
    <mergeCell ref="L294:M294"/>
    <mergeCell ref="N294:O294"/>
    <mergeCell ref="P294:Q294"/>
    <mergeCell ref="R294:S294"/>
    <mergeCell ref="T294:U294"/>
    <mergeCell ref="V294:W294"/>
    <mergeCell ref="V291:W291"/>
    <mergeCell ref="F292:G292"/>
    <mergeCell ref="H292:I292"/>
    <mergeCell ref="J292:K292"/>
    <mergeCell ref="L292:M292"/>
    <mergeCell ref="N292:O292"/>
    <mergeCell ref="P292:Q292"/>
    <mergeCell ref="R292:S292"/>
    <mergeCell ref="T292:U292"/>
    <mergeCell ref="V292:W292"/>
    <mergeCell ref="J291:K291"/>
    <mergeCell ref="L291:M291"/>
    <mergeCell ref="N291:O291"/>
    <mergeCell ref="P291:Q291"/>
    <mergeCell ref="R291:S291"/>
    <mergeCell ref="T291:U291"/>
    <mergeCell ref="F291:G291"/>
    <mergeCell ref="H291:I291"/>
    <mergeCell ref="F293:Y293"/>
    <mergeCell ref="F294:G294"/>
    <mergeCell ref="H294:I294"/>
    <mergeCell ref="J294:K294"/>
    <mergeCell ref="L298:M298"/>
    <mergeCell ref="N298:O298"/>
    <mergeCell ref="P298:Q298"/>
    <mergeCell ref="R298:S298"/>
    <mergeCell ref="T298:U298"/>
    <mergeCell ref="V298:W298"/>
    <mergeCell ref="V295:W295"/>
    <mergeCell ref="F296:G296"/>
    <mergeCell ref="H296:I296"/>
    <mergeCell ref="J296:K296"/>
    <mergeCell ref="L296:M296"/>
    <mergeCell ref="N296:O296"/>
    <mergeCell ref="P296:Q296"/>
    <mergeCell ref="R296:S296"/>
    <mergeCell ref="T296:U296"/>
    <mergeCell ref="V296:W296"/>
    <mergeCell ref="J295:K295"/>
    <mergeCell ref="L295:M295"/>
    <mergeCell ref="N295:O295"/>
    <mergeCell ref="P295:Q295"/>
    <mergeCell ref="R295:S295"/>
    <mergeCell ref="T295:U295"/>
    <mergeCell ref="F295:G295"/>
    <mergeCell ref="H295:I295"/>
    <mergeCell ref="F297:Y297"/>
    <mergeCell ref="F298:G298"/>
    <mergeCell ref="H298:I298"/>
    <mergeCell ref="J298:K298"/>
    <mergeCell ref="L302:M302"/>
    <mergeCell ref="N302:O302"/>
    <mergeCell ref="P302:Q302"/>
    <mergeCell ref="R302:S302"/>
    <mergeCell ref="T302:U302"/>
    <mergeCell ref="V302:W302"/>
    <mergeCell ref="V299:W299"/>
    <mergeCell ref="F300:G300"/>
    <mergeCell ref="H300:I300"/>
    <mergeCell ref="J300:K300"/>
    <mergeCell ref="L300:M300"/>
    <mergeCell ref="N300:O300"/>
    <mergeCell ref="P300:Q300"/>
    <mergeCell ref="R300:S300"/>
    <mergeCell ref="T300:U300"/>
    <mergeCell ref="V300:W300"/>
    <mergeCell ref="J299:K299"/>
    <mergeCell ref="L299:M299"/>
    <mergeCell ref="N299:O299"/>
    <mergeCell ref="P299:Q299"/>
    <mergeCell ref="R299:S299"/>
    <mergeCell ref="T299:U299"/>
    <mergeCell ref="F299:G299"/>
    <mergeCell ref="H299:I299"/>
    <mergeCell ref="F301:Y301"/>
    <mergeCell ref="F302:G302"/>
    <mergeCell ref="H302:I302"/>
    <mergeCell ref="J302:K302"/>
    <mergeCell ref="L306:M306"/>
    <mergeCell ref="N306:O306"/>
    <mergeCell ref="P306:Q306"/>
    <mergeCell ref="R306:S306"/>
    <mergeCell ref="T306:U306"/>
    <mergeCell ref="V306:W306"/>
    <mergeCell ref="V303:W303"/>
    <mergeCell ref="F304:G304"/>
    <mergeCell ref="H304:I304"/>
    <mergeCell ref="J304:K304"/>
    <mergeCell ref="L304:M304"/>
    <mergeCell ref="N304:O304"/>
    <mergeCell ref="P304:Q304"/>
    <mergeCell ref="R304:S304"/>
    <mergeCell ref="T304:U304"/>
    <mergeCell ref="V304:W304"/>
    <mergeCell ref="J303:K303"/>
    <mergeCell ref="L303:M303"/>
    <mergeCell ref="N303:O303"/>
    <mergeCell ref="P303:Q303"/>
    <mergeCell ref="R303:S303"/>
    <mergeCell ref="T303:U303"/>
    <mergeCell ref="F303:G303"/>
    <mergeCell ref="H303:I303"/>
    <mergeCell ref="F305:Y305"/>
    <mergeCell ref="F306:G306"/>
    <mergeCell ref="H306:I306"/>
    <mergeCell ref="J306:K306"/>
    <mergeCell ref="L314:M314"/>
    <mergeCell ref="N314:O314"/>
    <mergeCell ref="P314:Q314"/>
    <mergeCell ref="R314:S314"/>
    <mergeCell ref="L310:M310"/>
    <mergeCell ref="N310:O310"/>
    <mergeCell ref="P310:Q310"/>
    <mergeCell ref="R310:S310"/>
    <mergeCell ref="T310:U310"/>
    <mergeCell ref="V310:W310"/>
    <mergeCell ref="V307:W307"/>
    <mergeCell ref="F308:G308"/>
    <mergeCell ref="H308:I308"/>
    <mergeCell ref="J308:K308"/>
    <mergeCell ref="L308:M308"/>
    <mergeCell ref="N308:O308"/>
    <mergeCell ref="P308:Q308"/>
    <mergeCell ref="R308:S308"/>
    <mergeCell ref="T308:U308"/>
    <mergeCell ref="V308:W308"/>
    <mergeCell ref="J307:K307"/>
    <mergeCell ref="L307:M307"/>
    <mergeCell ref="N307:O307"/>
    <mergeCell ref="P307:Q307"/>
    <mergeCell ref="R307:S307"/>
    <mergeCell ref="T307:U307"/>
    <mergeCell ref="F307:G307"/>
    <mergeCell ref="H307:I307"/>
    <mergeCell ref="F309:Y309"/>
    <mergeCell ref="F310:G310"/>
    <mergeCell ref="H310:I310"/>
    <mergeCell ref="J310:K310"/>
    <mergeCell ref="F869:Y869"/>
    <mergeCell ref="F870:G870"/>
    <mergeCell ref="H870:I870"/>
    <mergeCell ref="J870:K870"/>
    <mergeCell ref="L870:M870"/>
    <mergeCell ref="N870:O870"/>
    <mergeCell ref="P870:Q870"/>
    <mergeCell ref="R870:S870"/>
    <mergeCell ref="T314:U314"/>
    <mergeCell ref="V314:W314"/>
    <mergeCell ref="V311:W311"/>
    <mergeCell ref="F312:G312"/>
    <mergeCell ref="H312:I312"/>
    <mergeCell ref="J312:K312"/>
    <mergeCell ref="L312:M312"/>
    <mergeCell ref="N312:O312"/>
    <mergeCell ref="P312:Q312"/>
    <mergeCell ref="R312:S312"/>
    <mergeCell ref="T312:U312"/>
    <mergeCell ref="V312:W312"/>
    <mergeCell ref="J311:K311"/>
    <mergeCell ref="L311:M311"/>
    <mergeCell ref="N311:O311"/>
    <mergeCell ref="P311:Q311"/>
    <mergeCell ref="R311:S311"/>
    <mergeCell ref="T311:U311"/>
    <mergeCell ref="F311:G311"/>
    <mergeCell ref="H311:I311"/>
    <mergeCell ref="F313:Y313"/>
    <mergeCell ref="F314:G314"/>
    <mergeCell ref="H314:I314"/>
    <mergeCell ref="J314:K314"/>
    <mergeCell ref="F873:Y873"/>
    <mergeCell ref="F874:G874"/>
    <mergeCell ref="H874:I874"/>
    <mergeCell ref="J874:K874"/>
    <mergeCell ref="L874:M874"/>
    <mergeCell ref="N874:O874"/>
    <mergeCell ref="P874:Q874"/>
    <mergeCell ref="R874:S874"/>
    <mergeCell ref="A865:Y865"/>
    <mergeCell ref="A866:Y866"/>
    <mergeCell ref="A867:A870"/>
    <mergeCell ref="B867:B870"/>
    <mergeCell ref="C867:C870"/>
    <mergeCell ref="D867:D870"/>
    <mergeCell ref="F867:G867"/>
    <mergeCell ref="H867:I867"/>
    <mergeCell ref="J867:K867"/>
    <mergeCell ref="L867:M867"/>
    <mergeCell ref="N867:O867"/>
    <mergeCell ref="P867:Q867"/>
    <mergeCell ref="R867:S867"/>
    <mergeCell ref="T867:U867"/>
    <mergeCell ref="V867:W867"/>
    <mergeCell ref="F868:G868"/>
    <mergeCell ref="H868:I868"/>
    <mergeCell ref="J868:K868"/>
    <mergeCell ref="L868:M868"/>
    <mergeCell ref="N868:O868"/>
    <mergeCell ref="P868:Q868"/>
    <mergeCell ref="R868:S868"/>
    <mergeCell ref="T868:U868"/>
    <mergeCell ref="V868:W868"/>
    <mergeCell ref="F877:Y877"/>
    <mergeCell ref="F878:G878"/>
    <mergeCell ref="H878:I878"/>
    <mergeCell ref="J878:K878"/>
    <mergeCell ref="L878:M878"/>
    <mergeCell ref="N878:O878"/>
    <mergeCell ref="P878:Q878"/>
    <mergeCell ref="R878:S878"/>
    <mergeCell ref="T870:U870"/>
    <mergeCell ref="V870:W870"/>
    <mergeCell ref="A871:A874"/>
    <mergeCell ref="B871:B874"/>
    <mergeCell ref="C871:C874"/>
    <mergeCell ref="D871:D874"/>
    <mergeCell ref="F871:G871"/>
    <mergeCell ref="H871:I871"/>
    <mergeCell ref="J871:K871"/>
    <mergeCell ref="L871:M871"/>
    <mergeCell ref="N871:O871"/>
    <mergeCell ref="P871:Q871"/>
    <mergeCell ref="R871:S871"/>
    <mergeCell ref="T871:U871"/>
    <mergeCell ref="V871:W871"/>
    <mergeCell ref="F872:G872"/>
    <mergeCell ref="H872:I872"/>
    <mergeCell ref="J872:K872"/>
    <mergeCell ref="L872:M872"/>
    <mergeCell ref="N872:O872"/>
    <mergeCell ref="P872:Q872"/>
    <mergeCell ref="R872:S872"/>
    <mergeCell ref="T872:U872"/>
    <mergeCell ref="V872:W872"/>
    <mergeCell ref="F881:Y881"/>
    <mergeCell ref="F882:G882"/>
    <mergeCell ref="H882:I882"/>
    <mergeCell ref="J882:K882"/>
    <mergeCell ref="L882:M882"/>
    <mergeCell ref="N882:O882"/>
    <mergeCell ref="P882:Q882"/>
    <mergeCell ref="R882:S882"/>
    <mergeCell ref="T874:U874"/>
    <mergeCell ref="V874:W874"/>
    <mergeCell ref="A875:A878"/>
    <mergeCell ref="B875:B878"/>
    <mergeCell ref="C875:C878"/>
    <mergeCell ref="D875:D878"/>
    <mergeCell ref="F875:G875"/>
    <mergeCell ref="H875:I875"/>
    <mergeCell ref="J875:K875"/>
    <mergeCell ref="L875:M875"/>
    <mergeCell ref="N875:O875"/>
    <mergeCell ref="P875:Q875"/>
    <mergeCell ref="R875:S875"/>
    <mergeCell ref="T875:U875"/>
    <mergeCell ref="V875:W875"/>
    <mergeCell ref="F876:G876"/>
    <mergeCell ref="H876:I876"/>
    <mergeCell ref="J876:K876"/>
    <mergeCell ref="L876:M876"/>
    <mergeCell ref="N876:O876"/>
    <mergeCell ref="P876:Q876"/>
    <mergeCell ref="R876:S876"/>
    <mergeCell ref="T876:U876"/>
    <mergeCell ref="V876:W876"/>
    <mergeCell ref="V885:W885"/>
    <mergeCell ref="F886:Y886"/>
    <mergeCell ref="F887:G887"/>
    <mergeCell ref="H887:I887"/>
    <mergeCell ref="J887:K887"/>
    <mergeCell ref="L887:M887"/>
    <mergeCell ref="N887:O887"/>
    <mergeCell ref="P887:Q887"/>
    <mergeCell ref="T878:U878"/>
    <mergeCell ref="V878:W878"/>
    <mergeCell ref="A879:A882"/>
    <mergeCell ref="B879:B882"/>
    <mergeCell ref="C879:C882"/>
    <mergeCell ref="D879:D882"/>
    <mergeCell ref="F879:G879"/>
    <mergeCell ref="H879:I879"/>
    <mergeCell ref="J879:K879"/>
    <mergeCell ref="L879:M879"/>
    <mergeCell ref="N879:O879"/>
    <mergeCell ref="P879:Q879"/>
    <mergeCell ref="R879:S879"/>
    <mergeCell ref="T879:U879"/>
    <mergeCell ref="V879:W879"/>
    <mergeCell ref="F880:G880"/>
    <mergeCell ref="H880:I880"/>
    <mergeCell ref="J880:K880"/>
    <mergeCell ref="L880:M880"/>
    <mergeCell ref="N880:O880"/>
    <mergeCell ref="P880:Q880"/>
    <mergeCell ref="R880:S880"/>
    <mergeCell ref="T880:U880"/>
    <mergeCell ref="V880:W880"/>
    <mergeCell ref="R891:S891"/>
    <mergeCell ref="T891:U891"/>
    <mergeCell ref="V891:W891"/>
    <mergeCell ref="F892:Y892"/>
    <mergeCell ref="F893:G893"/>
    <mergeCell ref="H893:I893"/>
    <mergeCell ref="J893:K893"/>
    <mergeCell ref="L893:M893"/>
    <mergeCell ref="T882:U882"/>
    <mergeCell ref="V882:W882"/>
    <mergeCell ref="A883:Y883"/>
    <mergeCell ref="A884:A887"/>
    <mergeCell ref="B884:B887"/>
    <mergeCell ref="C884:C887"/>
    <mergeCell ref="D884:D887"/>
    <mergeCell ref="F884:G884"/>
    <mergeCell ref="H884:I884"/>
    <mergeCell ref="J884:K884"/>
    <mergeCell ref="L884:M884"/>
    <mergeCell ref="N884:O884"/>
    <mergeCell ref="P884:Q884"/>
    <mergeCell ref="R884:S884"/>
    <mergeCell ref="T884:U884"/>
    <mergeCell ref="V884:W884"/>
    <mergeCell ref="F885:G885"/>
    <mergeCell ref="H885:I885"/>
    <mergeCell ref="J885:K885"/>
    <mergeCell ref="L885:M885"/>
    <mergeCell ref="N885:O885"/>
    <mergeCell ref="P885:Q885"/>
    <mergeCell ref="R885:S885"/>
    <mergeCell ref="T885:U885"/>
    <mergeCell ref="R895:S895"/>
    <mergeCell ref="T895:U895"/>
    <mergeCell ref="V895:W895"/>
    <mergeCell ref="F896:Y896"/>
    <mergeCell ref="F897:G897"/>
    <mergeCell ref="H897:I897"/>
    <mergeCell ref="J897:K897"/>
    <mergeCell ref="L897:M897"/>
    <mergeCell ref="R887:S887"/>
    <mergeCell ref="T887:U887"/>
    <mergeCell ref="V887:W887"/>
    <mergeCell ref="A888:Y888"/>
    <mergeCell ref="A889:Y889"/>
    <mergeCell ref="A890:A893"/>
    <mergeCell ref="B890:B893"/>
    <mergeCell ref="C890:C893"/>
    <mergeCell ref="D890:D893"/>
    <mergeCell ref="F890:G890"/>
    <mergeCell ref="H890:I890"/>
    <mergeCell ref="J890:K890"/>
    <mergeCell ref="L890:M890"/>
    <mergeCell ref="N890:O890"/>
    <mergeCell ref="P890:Q890"/>
    <mergeCell ref="R890:S890"/>
    <mergeCell ref="T890:U890"/>
    <mergeCell ref="V890:W890"/>
    <mergeCell ref="F891:G891"/>
    <mergeCell ref="H891:I891"/>
    <mergeCell ref="J891:K891"/>
    <mergeCell ref="L891:M891"/>
    <mergeCell ref="N891:O891"/>
    <mergeCell ref="P891:Q891"/>
    <mergeCell ref="R899:S899"/>
    <mergeCell ref="T899:U899"/>
    <mergeCell ref="V899:W899"/>
    <mergeCell ref="F900:Y900"/>
    <mergeCell ref="F901:G901"/>
    <mergeCell ref="H901:I901"/>
    <mergeCell ref="J901:K901"/>
    <mergeCell ref="L901:M901"/>
    <mergeCell ref="N893:O893"/>
    <mergeCell ref="P893:Q893"/>
    <mergeCell ref="R893:S893"/>
    <mergeCell ref="T893:U893"/>
    <mergeCell ref="V893:W893"/>
    <mergeCell ref="A894:A897"/>
    <mergeCell ref="B894:B897"/>
    <mergeCell ref="C894:C897"/>
    <mergeCell ref="D894:D897"/>
    <mergeCell ref="F894:G894"/>
    <mergeCell ref="H894:I894"/>
    <mergeCell ref="J894:K894"/>
    <mergeCell ref="L894:M894"/>
    <mergeCell ref="N894:O894"/>
    <mergeCell ref="P894:Q894"/>
    <mergeCell ref="R894:S894"/>
    <mergeCell ref="T894:U894"/>
    <mergeCell ref="V894:W894"/>
    <mergeCell ref="F895:G895"/>
    <mergeCell ref="H895:I895"/>
    <mergeCell ref="J895:K895"/>
    <mergeCell ref="L895:M895"/>
    <mergeCell ref="N895:O895"/>
    <mergeCell ref="P895:Q895"/>
    <mergeCell ref="N905:O905"/>
    <mergeCell ref="P905:Q905"/>
    <mergeCell ref="R905:S905"/>
    <mergeCell ref="T905:U905"/>
    <mergeCell ref="V905:W905"/>
    <mergeCell ref="F906:Y906"/>
    <mergeCell ref="F907:G907"/>
    <mergeCell ref="H907:I907"/>
    <mergeCell ref="N897:O897"/>
    <mergeCell ref="P897:Q897"/>
    <mergeCell ref="R897:S897"/>
    <mergeCell ref="T897:U897"/>
    <mergeCell ref="V897:W897"/>
    <mergeCell ref="A898:A901"/>
    <mergeCell ref="B898:B901"/>
    <mergeCell ref="C898:C901"/>
    <mergeCell ref="D898:D901"/>
    <mergeCell ref="F898:G898"/>
    <mergeCell ref="H898:I898"/>
    <mergeCell ref="J898:K898"/>
    <mergeCell ref="L898:M898"/>
    <mergeCell ref="N898:O898"/>
    <mergeCell ref="P898:Q898"/>
    <mergeCell ref="R898:S898"/>
    <mergeCell ref="T898:U898"/>
    <mergeCell ref="V898:W898"/>
    <mergeCell ref="F899:G899"/>
    <mergeCell ref="H899:I899"/>
    <mergeCell ref="J899:K899"/>
    <mergeCell ref="L899:M899"/>
    <mergeCell ref="N899:O899"/>
    <mergeCell ref="P899:Q899"/>
    <mergeCell ref="N909:O909"/>
    <mergeCell ref="P909:Q909"/>
    <mergeCell ref="R909:S909"/>
    <mergeCell ref="T909:U909"/>
    <mergeCell ref="V909:W909"/>
    <mergeCell ref="F910:Y910"/>
    <mergeCell ref="F911:G911"/>
    <mergeCell ref="H911:I911"/>
    <mergeCell ref="N901:O901"/>
    <mergeCell ref="P901:Q901"/>
    <mergeCell ref="R901:S901"/>
    <mergeCell ref="T901:U901"/>
    <mergeCell ref="V901:W901"/>
    <mergeCell ref="A902:Y902"/>
    <mergeCell ref="A903:Y903"/>
    <mergeCell ref="A904:A907"/>
    <mergeCell ref="B904:B907"/>
    <mergeCell ref="C904:C907"/>
    <mergeCell ref="D904:D907"/>
    <mergeCell ref="F904:G904"/>
    <mergeCell ref="H904:I904"/>
    <mergeCell ref="J904:K904"/>
    <mergeCell ref="L904:M904"/>
    <mergeCell ref="N904:O904"/>
    <mergeCell ref="P904:Q904"/>
    <mergeCell ref="R904:S904"/>
    <mergeCell ref="T904:U904"/>
    <mergeCell ref="V904:W904"/>
    <mergeCell ref="F905:G905"/>
    <mergeCell ref="H905:I905"/>
    <mergeCell ref="J905:K905"/>
    <mergeCell ref="L905:M905"/>
    <mergeCell ref="L914:M914"/>
    <mergeCell ref="N914:O914"/>
    <mergeCell ref="P914:Q914"/>
    <mergeCell ref="R914:S914"/>
    <mergeCell ref="T914:U914"/>
    <mergeCell ref="V914:W914"/>
    <mergeCell ref="F915:Y915"/>
    <mergeCell ref="F916:G916"/>
    <mergeCell ref="J907:K907"/>
    <mergeCell ref="L907:M907"/>
    <mergeCell ref="N907:O907"/>
    <mergeCell ref="P907:Q907"/>
    <mergeCell ref="R907:S907"/>
    <mergeCell ref="T907:U907"/>
    <mergeCell ref="V907:W907"/>
    <mergeCell ref="A908:A911"/>
    <mergeCell ref="B908:B911"/>
    <mergeCell ref="C908:C911"/>
    <mergeCell ref="D908:D911"/>
    <mergeCell ref="F908:G908"/>
    <mergeCell ref="H908:I908"/>
    <mergeCell ref="J908:K908"/>
    <mergeCell ref="L908:M908"/>
    <mergeCell ref="N908:O908"/>
    <mergeCell ref="P908:Q908"/>
    <mergeCell ref="R908:S908"/>
    <mergeCell ref="T908:U908"/>
    <mergeCell ref="V908:W908"/>
    <mergeCell ref="F909:G909"/>
    <mergeCell ref="H909:I909"/>
    <mergeCell ref="J909:K909"/>
    <mergeCell ref="L909:M909"/>
    <mergeCell ref="H916:I916"/>
    <mergeCell ref="J916:K916"/>
    <mergeCell ref="L916:M916"/>
    <mergeCell ref="N916:O916"/>
    <mergeCell ref="P916:Q916"/>
    <mergeCell ref="R916:S916"/>
    <mergeCell ref="T916:U916"/>
    <mergeCell ref="V916:W916"/>
    <mergeCell ref="J911:K911"/>
    <mergeCell ref="L911:M911"/>
    <mergeCell ref="N911:O911"/>
    <mergeCell ref="P911:Q911"/>
    <mergeCell ref="R911:S911"/>
    <mergeCell ref="T911:U911"/>
    <mergeCell ref="V911:W911"/>
    <mergeCell ref="A912:Y912"/>
    <mergeCell ref="A913:A916"/>
    <mergeCell ref="B913:B916"/>
    <mergeCell ref="C913:C916"/>
    <mergeCell ref="D913:D916"/>
    <mergeCell ref="F913:G913"/>
    <mergeCell ref="H913:I913"/>
    <mergeCell ref="J913:K913"/>
    <mergeCell ref="L913:M913"/>
    <mergeCell ref="N913:O913"/>
    <mergeCell ref="P913:Q913"/>
    <mergeCell ref="R913:S913"/>
    <mergeCell ref="T913:U913"/>
    <mergeCell ref="V913:W913"/>
    <mergeCell ref="F914:G914"/>
    <mergeCell ref="H914:I914"/>
    <mergeCell ref="J914:K914"/>
  </mergeCells>
  <pageMargins left="0.70866141732283472" right="0.70866141732283472" top="0.74803149606299213" bottom="0.74803149606299213" header="0.31496062992125984" footer="0.31496062992125984"/>
  <pageSetup paperSize="9" scale="56" fitToHeight="0" orientation="landscape" r:id="rId1"/>
  <rowBreaks count="2" manualBreakCount="2">
    <brk id="55" max="16383" man="1"/>
    <brk id="11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wskaźniki programowe</vt:lpstr>
      <vt:lpstr>'wskaźniki programowe'!Tytuły_wydruku</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2018-05-18T12:41:23Z</dcterms:modified>
</cp:coreProperties>
</file>