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195" windowHeight="11700"/>
  </bookViews>
  <sheets>
    <sheet name="Zalacznik VIII" sheetId="1" r:id="rId1"/>
  </sheets>
  <definedNames>
    <definedName name="_xlnm.Print_Titles" localSheetId="0">'Zalacznik VIII'!$2:$2</definedName>
  </definedNames>
  <calcPr calcId="145621" fullCalcOnLoad="1"/>
</workbook>
</file>

<file path=xl/calcChain.xml><?xml version="1.0" encoding="utf-8"?>
<calcChain xmlns="http://schemas.openxmlformats.org/spreadsheetml/2006/main">
  <c r="P5" i="1" l="1"/>
  <c r="P14" i="1"/>
  <c r="O14" i="1"/>
  <c r="N14" i="1"/>
  <c r="P9" i="1"/>
  <c r="O9" i="1"/>
  <c r="N9" i="1"/>
  <c r="M9" i="1"/>
  <c r="P8" i="1"/>
  <c r="O8" i="1"/>
  <c r="N8" i="1"/>
  <c r="M8" i="1"/>
  <c r="L8" i="1"/>
  <c r="P7" i="1"/>
  <c r="O7" i="1"/>
  <c r="N7" i="1"/>
  <c r="M7" i="1"/>
</calcChain>
</file>

<file path=xl/sharedStrings.xml><?xml version="1.0" encoding="utf-8"?>
<sst xmlns="http://schemas.openxmlformats.org/spreadsheetml/2006/main" count="249" uniqueCount="116">
  <si>
    <t>dla mężczyzn</t>
  </si>
  <si>
    <t>dla kobiet</t>
  </si>
  <si>
    <t>liczba projektów dotyczących współpracy pomiędzy przedsiębiorstwami a jednostkami badawczymi</t>
  </si>
  <si>
    <t>liczba utworzonych miejsc pracy (B&amp;R)</t>
  </si>
  <si>
    <t xml:space="preserve">liczba założonych przedsiębiorstw, którym udzielono wsparcia </t>
  </si>
  <si>
    <t>Jobs created (gross, full time equivalent)</t>
  </si>
  <si>
    <t>Investment induced (milion E)</t>
  </si>
  <si>
    <t>Number of information society projects</t>
  </si>
  <si>
    <t>Number of additional population covered by broadband access</t>
  </si>
  <si>
    <t>km of new roads</t>
  </si>
  <si>
    <t>liczba kilometrów nowych dróg</t>
  </si>
  <si>
    <t>km of new TEN roads</t>
  </si>
  <si>
    <t>w tym w ramach TEN</t>
  </si>
  <si>
    <t xml:space="preserve">km of reconstructed roads </t>
  </si>
  <si>
    <t>liczba kilometrów zmodernizowanych dróg</t>
  </si>
  <si>
    <t xml:space="preserve">km of new railroads </t>
  </si>
  <si>
    <t>liczba kilometrów nowych linii kolejowych</t>
  </si>
  <si>
    <t xml:space="preserve">km of TEN railroads </t>
  </si>
  <si>
    <t>km of reconstructed railroads</t>
  </si>
  <si>
    <t>Value for timesavings in Euro/year stemming from new and reconstructed roads</t>
  </si>
  <si>
    <t>Value for timesavings in Euro/year stemming from new and reconstructed railroads</t>
  </si>
  <si>
    <t>Additional population served by water projects</t>
  </si>
  <si>
    <t>Additional population served by waste water projects</t>
  </si>
  <si>
    <t>Number of waste projects</t>
  </si>
  <si>
    <t xml:space="preserve">Number of projects on improvment of air quality </t>
  </si>
  <si>
    <t>liczba projektów służących poprawie jakości powietrza</t>
  </si>
  <si>
    <t>Reduction greenhouse emissions (Co2 and equivalents, kt)</t>
  </si>
  <si>
    <t>redukcja emisji gazów cieplarnianych (CO2 i ekwiwalentów, kt/rok)</t>
  </si>
  <si>
    <t>liczba projektów (z zakresu zapobiegania zagrożeniom)</t>
  </si>
  <si>
    <t>Number of people benefiting from flood protection measures</t>
  </si>
  <si>
    <t>Number of people benefiting from forest protection and other protection measures</t>
  </si>
  <si>
    <t>liczba ludności objętej ochroną przeciwpożarową lasów i innymi środkami ochrony</t>
  </si>
  <si>
    <t>Number of tourism projects</t>
  </si>
  <si>
    <t>liczba utworzonych miejsc pracy (turystyka)</t>
  </si>
  <si>
    <t>Number of education projects</t>
  </si>
  <si>
    <t>Number of health projects</t>
  </si>
  <si>
    <t>Number of projects ensuring sustainability and improving the attractiveness of towns and cities</t>
  </si>
  <si>
    <t>Number of projects seeking to promote business, entrepreneurship new technology</t>
  </si>
  <si>
    <t>Number of projects offering services to promote equal opportunities and social inclusion for minorities and young people</t>
  </si>
  <si>
    <t>liczba projektów oferujących usługi promujące równość szans i zapobiegających wykluczeniu społecznemu przedstawicieli mniejszości narodowych i ludzi młodych</t>
  </si>
  <si>
    <t>Number of inter-regiobnal co-operation projects</t>
  </si>
  <si>
    <t>Wskaźnik</t>
  </si>
  <si>
    <t>Jednostka</t>
  </si>
  <si>
    <t>Priorytet</t>
  </si>
  <si>
    <t>Początkowy punkt odniesienia</t>
  </si>
  <si>
    <t>Ostateczny cel</t>
  </si>
  <si>
    <t>2008 Realizacja</t>
  </si>
  <si>
    <t>2009 Realizacja</t>
  </si>
  <si>
    <t>2010 Realizacja</t>
  </si>
  <si>
    <t>2011 Realizacja</t>
  </si>
  <si>
    <t>2012 Realizacja</t>
  </si>
  <si>
    <t>Legenda:</t>
  </si>
  <si>
    <t>tabela nie obejmuje wskaźników dotyczących  współpracy transgranicznej i transnarodowej (42 - 55).</t>
  </si>
  <si>
    <t>Tłumaczenia wskaźników są zgodne z dokumentem - Wskaźniki monitoringu i ewaluacji okres programowania 2007-2013 (gdzie występuje m.in. liczba km nowych dróg - 14)</t>
  </si>
  <si>
    <t>Liczba utworzonych miejsca pracy</t>
  </si>
  <si>
    <t>Liczba międzyregionalnych projektów współdziałania</t>
  </si>
  <si>
    <t>IZ wypełniają poszczególne wiersze tylko w przypadku wystąpienia danego wskaźnika w RPO.</t>
  </si>
  <si>
    <t>szt.</t>
  </si>
  <si>
    <t>1/2/3/4/5/6/7</t>
  </si>
  <si>
    <t>1/2/3/4/5/6/8</t>
  </si>
  <si>
    <t>1/2/3/4/5/6/9</t>
  </si>
  <si>
    <t>2/6</t>
  </si>
  <si>
    <t>km</t>
  </si>
  <si>
    <t>-</t>
  </si>
  <si>
    <t>euro</t>
  </si>
  <si>
    <t>osoba</t>
  </si>
  <si>
    <t>km2</t>
  </si>
  <si>
    <t>5/6</t>
  </si>
  <si>
    <t>2013
Realizacja</t>
  </si>
  <si>
    <t>2007 
Realizacja</t>
  </si>
  <si>
    <t>mln EUR</t>
  </si>
  <si>
    <t xml:space="preserve">Number of renevable energy projects </t>
  </si>
  <si>
    <t>powierzchnia terenów zrekultywowanych (km2)</t>
  </si>
  <si>
    <t>2014
Realizacja</t>
  </si>
  <si>
    <t xml:space="preserve">Number of direct investment aid projects to SME </t>
  </si>
  <si>
    <t>Job created</t>
  </si>
  <si>
    <t xml:space="preserve">Number of benefiting students </t>
  </si>
  <si>
    <t xml:space="preserve">Number of cooperation project enterprices - research institution </t>
  </si>
  <si>
    <t>2015
Realizacja</t>
  </si>
  <si>
    <t>Research jobs created</t>
  </si>
  <si>
    <r>
      <rPr>
        <b/>
        <sz val="10"/>
        <rFont val="Myriad Pro"/>
        <family val="2"/>
      </rPr>
      <t>Przyczyny zmiany wartości zrealizowanych w latach innych niż 2015 r.:</t>
    </r>
    <r>
      <rPr>
        <sz val="10"/>
        <rFont val="Myriad Pro"/>
        <family val="2"/>
      </rPr>
      <t xml:space="preserve">
- rozwiązywanie umów o dofinansowanie po zakończeniu realizacji projektu powoduje obniżenia wskaźnika w roku w którym został on zakończony (zanotowano 2 takie przypadki w ramach 1.osi priorytetowej.) – dotyczy wskaźnika 5,7.
- korekta oczywistych omyłek dotyczy wskaźnika 14 (w sprawozdaniu za 2014 r. omyłkowo niewłaściwe zaokrąglono wartość wskaźnika i wpisano 22,54 zamiast 2,55)
- korekta w wyniku zmiany kursu sprawozdawczego (zastosowano średni kurs certyfikacji wydatków do KE 
w całym okresie realizacji programu 1EUR=4,1771 PLN)  – dotyczy wskaźników nr 10, 20, 21
- zmiana wartości wskaźników w projektach (ze względu na problemy z osiągnięciem wskaźników przez beneficjentów) mających wpływ na poziom realizacji wskaźnika programowego. Zgoda na zmianę wydawana była przez IZ RPO WZ  po powtórnej analizie możliwości osiągnięcia przez beneficjentów celów projektu. – dotyczy wskaźnika nr 16, 
- zmiana terminów realizacji projektów (na prośbę beneficjenta) mająca wpływ na termin realizacji wskaźników programowych – dotyczy wskaźnika nr 38,
- zmiana procedury monitorowania wskaźników rezultatu w ramach RPO WZ (w tym aktualizacja wartości zrealizowanych w ramach projektów zakończonych) - przyczyny i zakres zmian szczegółowo opisano 
w rozdziale 2.7 Monitorowanie i ocena – dotyczy wskaźników nr 1, 9, 12, 20, 21, 22, 25, 26, 35, 37.
- wskaźnik został przedstawiony z dokładnością do dwóch miejsc po przecinku – dotyczy wskaźnika nr 19.
</t>
    </r>
  </si>
  <si>
    <r>
      <rPr>
        <b/>
        <sz val="10"/>
        <rFont val="Myriad Pro"/>
        <family val="2"/>
      </rPr>
      <t>Komentarze:</t>
    </r>
    <r>
      <rPr>
        <sz val="10"/>
        <rFont val="Myriad Pro"/>
        <family val="2"/>
      </rPr>
      <t xml:space="preserve">
(1) Wartości w podziale na płeć obliczono na podstawie danych  z ostatnich poprawnych sprawozdań z trwałości złożonych przez beneficjentów.
(2) Analogicznie jak we wskaźników 4, w ramach wskaźnika Liczba utworzonych miejsc pracy w zakresie B&amp;RT, uwzględniono miejsca pracy utworzone w ramach projektów realizowanych w poddziałaniu 1.1.3. 
W I półroczu 2015 r. IZ RPO WZ przeprowadziła analizę projektów  z poddziałania 1.1.3 , które zostały zakwalifikowane jako  projekty z zakresu B&amp;RT pod kątem realizacji wskaźnika zatrudnienia. Zapytano beneficjentów czy miejsca pracy deklarowane przez nich we wnioskach o dofinansowanie stanowią naukowe miejsca pracy.  W wyniku analizy zidentyfikowano 10 miejsc pracy z zakresu B&amp;RT.
 (3) wskaźnik realizowany jest w ramach dwóch osi priorytetowych:
- oś 2. z celem ostatecznym 24.projekty i realizacją równą 127. projektów,
- oś 6. z celem ostatecznym 5. projektów i realizacją równą 12. projektów,
(4) wskaźnik realizowany jest w ramach dwóch osi priorytetowych:
- oś 2. z celem ostatecznym 45 000 osób i realizacją równą -160 520 osób,
- oś 6. z celem ostatecznym 100 000 osób  i realizacją równą 427 986 osób.
(5) W sprawozdaniach do 2012 r. wykazywane wartości dotyczyły  Ilości wytworzonej energii (w MWh) a Core Indicatros to Moc zainstalowana (w MW). Ze względu na brak odpowiednika wskaźnika programowego do Core Indicators, począwszy od sprawozdania za rok 2013 nie jest wykazywany w przedmiotowej tabeli.
(6) Wskaźnik w Programie wykazywany jest w ha, w Core indicator zgodnie z przyjęta jednostką przeliczono na km2. Wskaźnik realizowany jest w ramach dwóch osi priorytetowych:
- oś 5. z celem ostatecznym 0,0128 km2 i realizacją równą 0,2429 km2,
- oś 6. z celem ostatecznym 0,05 km2  i realizacją równą 0,1593 km2.
(7) Różnica w wartości wskaźnika w stosunku do poprzedniego sprawozdania wynika z:
- zmiany w metodologii agregowania wskaźnika z poziomu projektu. Do wskaźnika nie są doliczane wartości wynikające z projektów, ponieważ projekty te dotyczą wsparcia dla operatorów komunikacji miejskiej w zakresie innej infrastruktury niż zakup taboru komunikacji miejskiej (budowa zajezdni autobusowej, modernizacja myjni autobusowej, budowa pętli autobusowej oraz przebudowa układu torowego).
(8) Wskaźnik uzupełniono o projekty realizowane w ramach poddziałania 1.1.3 poprzez indywidualną ich analizę, IZ RPO WZ wyselekcjonowała te, których realizacja jest ściśle powiązana z rozwojem sfery badawczo rozwojowej w sektorze MSP. Projekty wybierane były spośród takich:
− w ramach których zostały wdrożone wynik prac badawczo rozwojowych prowadzonych przez wnioskodawcę,
− których realizacja była możliwa dzięki zakupowi i wdrożeniu wyników prac badawczo - rozwojowych prowadzonych przez inne jednostki lub dokonaniu zgłoszenia patentowego przez wnioskodawcę,
− w ramach których została zakupiona aparatura badawczo - rozwojowa do przedsiębiorstwa,
− które umożliwiają prowadzenie prac badawczo - rozwojowych w przedsiębiorstwie.
(9) Uaktualniono wartości wstecz wg daty zatwierdzenia i zarejestrowania w KSI wniosków o płatność końcową.
</t>
    </r>
  </si>
  <si>
    <r>
      <t>Jobs created for men</t>
    </r>
    <r>
      <rPr>
        <b/>
        <sz val="12"/>
        <rFont val="Myriad Pro"/>
        <family val="2"/>
      </rPr>
      <t xml:space="preserve"> (1)</t>
    </r>
  </si>
  <si>
    <r>
      <t xml:space="preserve">Jobs created for women </t>
    </r>
    <r>
      <rPr>
        <b/>
        <sz val="12"/>
        <rFont val="Myriad Pro"/>
        <family val="2"/>
      </rPr>
      <t>(1)</t>
    </r>
  </si>
  <si>
    <r>
      <t xml:space="preserve">Number of RTD projects </t>
    </r>
    <r>
      <rPr>
        <b/>
        <sz val="12"/>
        <rFont val="Myriad Pro"/>
        <family val="2"/>
      </rPr>
      <t>(8)</t>
    </r>
  </si>
  <si>
    <t>liczba projektów z dziedziny B+R Liczba projektów w zakresie badań i rozwoju technologiczneo</t>
  </si>
  <si>
    <t>liczba projektów (z zakresu bezpośredniej pomocy inwestycyjnej dla MSP) Liczba projektów dotyczących bezpośredniej pomocy inwestycyjnej dla MŚP</t>
  </si>
  <si>
    <r>
      <t xml:space="preserve">Number of starts - ups supported </t>
    </r>
    <r>
      <rPr>
        <b/>
        <sz val="11"/>
        <rFont val="Myriad Pro"/>
        <family val="2"/>
      </rPr>
      <t>(9)</t>
    </r>
  </si>
  <si>
    <t>liczba utworzonych miejsc pracy (brutto, odpowiedniki zatrudnienia w pełnym wymiarze godzin) kat. 8  Liczba utworzonych miejsc pracy (brutto, w ekwiwalentach pełnego czasu pracy)</t>
  </si>
  <si>
    <t>dodatkowe (przeciętne )inwestycje wykreowane dzięki wsparciu (w milionach euro)</t>
  </si>
  <si>
    <t>liczba projektów (z zakresu społeczeństwa informacyjnego)  liczba projektów związanych z rozwojem społeczeństwa informacyjnego</t>
  </si>
  <si>
    <t>liczba osób, które uzyskała szerokopasmowy dostęp do Internetu  Liczba ludności nowo objętej dostępem szerokopasmowym</t>
  </si>
  <si>
    <r>
      <t xml:space="preserve">Number of transport projects </t>
    </r>
    <r>
      <rPr>
        <b/>
        <sz val="12"/>
        <rFont val="Myriad Pro"/>
        <family val="2"/>
      </rPr>
      <t>(3)</t>
    </r>
  </si>
  <si>
    <t xml:space="preserve">liczba projektów (z zakresu transportu) Liczba projektów transportowych </t>
  </si>
  <si>
    <t>liczba kilometrów zmodernizowanych linii kolejowych km zmodernizowanej sieci kolejowej</t>
  </si>
  <si>
    <t>wartość oszczędności czasu dla przewozu pasażerów i towaru wyrażona w euro/rocznie, uzyskanych dzięki budowie i modernizacji dróg  Wartość oszczędności w czasie wynikających z budowy lub modernizacji infrastruktury drogowej wyrażona w euro/rok</t>
  </si>
  <si>
    <t>wartość oszczędności czasu dla przewozu pasażerów i towaru wyrażona w euro/rocznie, uzyskanych dzięki budowie i modernizacji linii kolejowych Wartość oszczędności w czasie wynikających z budowy lub modernizacji infrastruktury kolejowej wyrażona w euro/rok</t>
  </si>
  <si>
    <r>
      <t>Additional population served with improved urban transport</t>
    </r>
    <r>
      <rPr>
        <b/>
        <sz val="12"/>
        <rFont val="Myriad Pro"/>
        <family val="2"/>
      </rPr>
      <t xml:space="preserve"> (4) (7)</t>
    </r>
  </si>
  <si>
    <t xml:space="preserve">dodatkowa liczba pasażerów obsłużonych przez usprawniony transport miejski - Liczba ludności dodatkowo obsługiwanej w związku z ulepszeniem komunikacji miejskiej </t>
  </si>
  <si>
    <t>liczba projektów z zakresu energii odnawialnej Liczba projektów związanych z energią odnawialną</t>
  </si>
  <si>
    <r>
      <t xml:space="preserve">Additional capacity of revenable energy production </t>
    </r>
    <r>
      <rPr>
        <b/>
        <sz val="12"/>
        <rFont val="Myriad Pro"/>
        <family val="2"/>
      </rPr>
      <t>(5)</t>
    </r>
  </si>
  <si>
    <t>dodatkowa moc produkcji energii ze źródeł odnawialnych (MW) Dodatkowe możliwości wytwarzania energii odnawialnej</t>
  </si>
  <si>
    <t>liczba osób, która uzyskała dostęp do sieci wodociągowej Liczba ludności obsługiwanej dodatkowo w związku z projektami w zakresie sieci wodociągowej</t>
  </si>
  <si>
    <t>liczba osób podłączonych do systemu kanalizacji sanitarnej Liczba ludności obsługiwanej dodatkowo w związku z projektami w zakresie oczyszczania ścieków</t>
  </si>
  <si>
    <t>liczba projektów gospodarowania odpadami Liczba projektów z zakresu gospodarki odpadami</t>
  </si>
  <si>
    <r>
      <t xml:space="preserve">Area rehabilited (km2) </t>
    </r>
    <r>
      <rPr>
        <b/>
        <sz val="12"/>
        <rFont val="Myriad Pro"/>
        <family val="2"/>
      </rPr>
      <t>(6)</t>
    </r>
  </si>
  <si>
    <r>
      <t xml:space="preserve">Number of risk prevention projects </t>
    </r>
    <r>
      <rPr>
        <b/>
        <sz val="11"/>
        <rFont val="Myriad Pro"/>
        <family val="2"/>
      </rPr>
      <t>(9)</t>
    </r>
  </si>
  <si>
    <t>liczba ludności objętej ochroną przeciwpowodziową Liczba osób korzystających ze środków ochrony przeciwpowodziowej</t>
  </si>
  <si>
    <t>liczba projektów (turystyka)  Liczba projektów z branży turystycznej</t>
  </si>
  <si>
    <r>
      <t>Number of jobs created in tourism</t>
    </r>
    <r>
      <rPr>
        <b/>
        <sz val="12"/>
        <rFont val="Myriad Pro"/>
        <family val="2"/>
      </rPr>
      <t xml:space="preserve"> </t>
    </r>
  </si>
  <si>
    <t>liczba projektów (edukacja) - Liczba projektów edukacyjnych</t>
  </si>
  <si>
    <t>liczba korzystających studentów Liczba studentów-beneficjentów</t>
  </si>
  <si>
    <t>liczba projektów (zdrowie) Liczba projektów prozdrowotnych</t>
  </si>
  <si>
    <t>liczba projektów zapewniających zrównoważony rozwój oraz poprawiających atrakcyjność miast  Liczba projektów zapewniających zrównoważony rozwój miast i miasteczek oraz zwiększający ich atrakcyjność</t>
  </si>
  <si>
    <t>liczba projektów promujących przedsiębiorczość i zastosowanie nowych technologii Liczba projektów mających na celu promowanie przedsiębiorstw, przedsiębiorczości, nowych technologii</t>
  </si>
  <si>
    <r>
      <t xml:space="preserve">Załącznik VIII
Tabela 8. Wskaźniki kluczowe (core indicatros) 2007 -2013
</t>
    </r>
    <r>
      <rPr>
        <sz val="10"/>
        <rFont val="Myriad Pro"/>
        <family val="2"/>
      </rPr>
      <t>Tabele sporządzono na podstwie ostatnich wniosków o płatność dostępnych w KSI do dnia 31.12.2016 r. oraz danych IZ RPO WZ w przypadku gdy wskaźniki nie agregując się na poziom KSI.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</si>
</sst>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Myriad Pro"/>
      <family val="2"/>
    </font>
    <font>
      <b/>
      <sz val="10"/>
      <name val="Myriad Pro"/>
      <family val="2"/>
    </font>
    <font>
      <sz val="8"/>
      <name val="Myriad Pro"/>
      <family val="2"/>
    </font>
    <font>
      <sz val="10"/>
      <name val="Arial CE"/>
      <charset val="238"/>
    </font>
    <font>
      <sz val="12"/>
      <name val="Myriad Pro"/>
      <family val="2"/>
    </font>
    <font>
      <sz val="14"/>
      <name val="Myriad Pro"/>
      <family val="2"/>
    </font>
    <font>
      <b/>
      <sz val="12"/>
      <name val="Myriad Pro"/>
      <family val="2"/>
    </font>
    <font>
      <b/>
      <sz val="11"/>
      <name val="Myriad Pro"/>
      <family val="2"/>
    </font>
    <font>
      <b/>
      <sz val="8"/>
      <name val="Myriad Pro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4" fontId="4" fillId="0" borderId="0" xfId="0" applyNumberFormat="1" applyFont="1" applyFill="1"/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0" borderId="0" xfId="0" applyFont="1" applyFill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2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3" borderId="1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quotePrefix="1" applyFont="1" applyFill="1" applyBorder="1" applyAlignment="1">
      <alignment horizontal="center" vertical="center" wrapText="1"/>
    </xf>
    <xf numFmtId="4" fontId="3" fillId="3" borderId="1" xfId="0" quotePrefix="1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3" fillId="3" borderId="1" xfId="0" quotePrefix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3" fontId="3" fillId="3" borderId="1" xfId="0" quotePrefix="1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left" wrapText="1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4" xfId="0" applyFont="1" applyBorder="1" applyAlignment="1">
      <alignment wrapText="1"/>
    </xf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8"/>
  <sheetViews>
    <sheetView tabSelected="1" zoomScale="90" zoomScaleNormal="90" zoomScaleSheetLayoutView="100" workbookViewId="0">
      <selection sqref="A1:N1"/>
    </sheetView>
  </sheetViews>
  <sheetFormatPr defaultRowHeight="55.5" customHeight="1" x14ac:dyDescent="0.2"/>
  <cols>
    <col min="1" max="1" width="5.85546875" style="5" customWidth="1"/>
    <col min="2" max="2" width="29.28515625" style="5" customWidth="1"/>
    <col min="3" max="3" width="31.28515625" style="5" customWidth="1"/>
    <col min="4" max="4" width="11.7109375" style="39" customWidth="1"/>
    <col min="5" max="11" width="11.7109375" style="40" customWidth="1"/>
    <col min="12" max="12" width="15.42578125" style="40" customWidth="1"/>
    <col min="13" max="13" width="15.140625" style="40" customWidth="1"/>
    <col min="14" max="14" width="16.28515625" style="41" customWidth="1"/>
    <col min="15" max="15" width="17.140625" style="2" customWidth="1"/>
    <col min="16" max="16" width="15.7109375" style="2" customWidth="1"/>
    <col min="17" max="17" width="9.140625" style="6"/>
    <col min="18" max="25" width="9.140625" style="2"/>
    <col min="26" max="16384" width="9.140625" style="3"/>
  </cols>
  <sheetData>
    <row r="1" spans="1:25" s="17" customFormat="1" ht="51.75" customHeight="1" x14ac:dyDescent="0.2">
      <c r="A1" s="43" t="s">
        <v>115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15"/>
      <c r="P1" s="15"/>
      <c r="Q1" s="16"/>
      <c r="R1" s="15"/>
      <c r="S1" s="15"/>
      <c r="T1" s="15"/>
      <c r="U1" s="15"/>
      <c r="V1" s="15"/>
      <c r="W1" s="15"/>
      <c r="X1" s="15"/>
      <c r="Y1" s="15"/>
    </row>
    <row r="2" spans="1:25" ht="37.5" customHeight="1" x14ac:dyDescent="0.2">
      <c r="A2" s="1"/>
      <c r="B2" s="45" t="s">
        <v>41</v>
      </c>
      <c r="C2" s="46"/>
      <c r="D2" s="18" t="s">
        <v>42</v>
      </c>
      <c r="E2" s="18" t="s">
        <v>43</v>
      </c>
      <c r="F2" s="18" t="s">
        <v>44</v>
      </c>
      <c r="G2" s="18" t="s">
        <v>45</v>
      </c>
      <c r="H2" s="18" t="s">
        <v>69</v>
      </c>
      <c r="I2" s="18" t="s">
        <v>46</v>
      </c>
      <c r="J2" s="18" t="s">
        <v>47</v>
      </c>
      <c r="K2" s="18" t="s">
        <v>48</v>
      </c>
      <c r="L2" s="18" t="s">
        <v>49</v>
      </c>
      <c r="M2" s="18" t="s">
        <v>50</v>
      </c>
      <c r="N2" s="18" t="s">
        <v>68</v>
      </c>
      <c r="O2" s="18" t="s">
        <v>73</v>
      </c>
      <c r="P2" s="18" t="s">
        <v>78</v>
      </c>
      <c r="Q2" s="11"/>
    </row>
    <row r="3" spans="1:25" ht="18.75" customHeight="1" x14ac:dyDescent="0.2">
      <c r="A3" s="4"/>
      <c r="B3" s="4"/>
      <c r="C3" s="4"/>
      <c r="D3" s="19"/>
      <c r="E3" s="20"/>
      <c r="F3" s="20"/>
      <c r="G3" s="20"/>
      <c r="H3" s="20"/>
      <c r="I3" s="20"/>
      <c r="J3" s="20"/>
      <c r="K3" s="20"/>
      <c r="L3" s="20"/>
      <c r="M3" s="20"/>
      <c r="N3" s="21"/>
      <c r="O3" s="22"/>
      <c r="P3" s="22"/>
    </row>
    <row r="4" spans="1:25" ht="55.5" customHeight="1" x14ac:dyDescent="0.2">
      <c r="A4" s="23">
        <v>1</v>
      </c>
      <c r="B4" s="24" t="s">
        <v>75</v>
      </c>
      <c r="C4" s="24" t="s">
        <v>54</v>
      </c>
      <c r="D4" s="14" t="s">
        <v>57</v>
      </c>
      <c r="E4" s="14" t="s">
        <v>58</v>
      </c>
      <c r="F4" s="14">
        <v>0</v>
      </c>
      <c r="G4" s="14">
        <v>2700</v>
      </c>
      <c r="H4" s="14">
        <v>0</v>
      </c>
      <c r="I4" s="14">
        <v>0</v>
      </c>
      <c r="J4" s="14">
        <v>19.5</v>
      </c>
      <c r="K4" s="14">
        <v>280.13</v>
      </c>
      <c r="L4" s="14">
        <v>886.64</v>
      </c>
      <c r="M4" s="14">
        <v>1387.8</v>
      </c>
      <c r="N4" s="25">
        <v>1897.65</v>
      </c>
      <c r="O4" s="25">
        <v>2226.4</v>
      </c>
      <c r="P4" s="26">
        <v>3137.76</v>
      </c>
      <c r="Q4" s="12"/>
    </row>
    <row r="5" spans="1:25" ht="55.5" customHeight="1" x14ac:dyDescent="0.2">
      <c r="A5" s="23">
        <v>2</v>
      </c>
      <c r="B5" s="24" t="s">
        <v>82</v>
      </c>
      <c r="C5" s="24" t="s">
        <v>0</v>
      </c>
      <c r="D5" s="14" t="s">
        <v>57</v>
      </c>
      <c r="E5" s="14" t="s">
        <v>60</v>
      </c>
      <c r="F5" s="14">
        <v>0</v>
      </c>
      <c r="G5" s="14">
        <v>1350</v>
      </c>
      <c r="H5" s="14">
        <v>0</v>
      </c>
      <c r="I5" s="14">
        <v>0</v>
      </c>
      <c r="J5" s="26">
        <v>16.75</v>
      </c>
      <c r="K5" s="26">
        <v>227.505</v>
      </c>
      <c r="L5" s="26">
        <v>703.85500000000002</v>
      </c>
      <c r="M5" s="26">
        <v>1042.885</v>
      </c>
      <c r="N5" s="26">
        <v>1440.3850000000002</v>
      </c>
      <c r="O5" s="26">
        <v>1661.1350000000002</v>
      </c>
      <c r="P5" s="26">
        <f>P4-P6</f>
        <v>2503.9950000000003</v>
      </c>
      <c r="Q5" s="12"/>
    </row>
    <row r="6" spans="1:25" ht="55.5" customHeight="1" x14ac:dyDescent="0.2">
      <c r="A6" s="23">
        <v>3</v>
      </c>
      <c r="B6" s="24" t="s">
        <v>83</v>
      </c>
      <c r="C6" s="24" t="s">
        <v>1</v>
      </c>
      <c r="D6" s="14" t="s">
        <v>57</v>
      </c>
      <c r="E6" s="14" t="s">
        <v>59</v>
      </c>
      <c r="F6" s="14">
        <v>0</v>
      </c>
      <c r="G6" s="14">
        <v>1350</v>
      </c>
      <c r="H6" s="14">
        <v>0</v>
      </c>
      <c r="I6" s="14">
        <v>0</v>
      </c>
      <c r="J6" s="26">
        <v>2.75</v>
      </c>
      <c r="K6" s="26">
        <v>52.625</v>
      </c>
      <c r="L6" s="26">
        <v>182.785</v>
      </c>
      <c r="M6" s="26">
        <v>344.91500000000002</v>
      </c>
      <c r="N6" s="27">
        <v>457.26499999999999</v>
      </c>
      <c r="O6" s="25">
        <v>565.26499999999999</v>
      </c>
      <c r="P6" s="25">
        <v>633.76499999999999</v>
      </c>
      <c r="Q6" s="12"/>
    </row>
    <row r="7" spans="1:25" ht="55.5" customHeight="1" x14ac:dyDescent="0.2">
      <c r="A7" s="23">
        <v>4</v>
      </c>
      <c r="B7" s="24" t="s">
        <v>84</v>
      </c>
      <c r="C7" s="24" t="s">
        <v>85</v>
      </c>
      <c r="D7" s="14" t="s">
        <v>57</v>
      </c>
      <c r="E7" s="14">
        <v>1</v>
      </c>
      <c r="F7" s="14">
        <v>0</v>
      </c>
      <c r="G7" s="14">
        <v>7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f>0+1</f>
        <v>1</v>
      </c>
      <c r="N7" s="28">
        <f>1+7</f>
        <v>8</v>
      </c>
      <c r="O7" s="28">
        <f>2+9</f>
        <v>11</v>
      </c>
      <c r="P7" s="28">
        <f>17+21</f>
        <v>38</v>
      </c>
      <c r="Q7" s="12"/>
    </row>
    <row r="8" spans="1:25" ht="55.5" customHeight="1" x14ac:dyDescent="0.2">
      <c r="A8" s="23">
        <v>5</v>
      </c>
      <c r="B8" s="24" t="s">
        <v>77</v>
      </c>
      <c r="C8" s="24" t="s">
        <v>2</v>
      </c>
      <c r="D8" s="14" t="s">
        <v>57</v>
      </c>
      <c r="E8" s="14">
        <v>1</v>
      </c>
      <c r="F8" s="14">
        <v>0</v>
      </c>
      <c r="G8" s="14">
        <v>4</v>
      </c>
      <c r="H8" s="14">
        <v>0</v>
      </c>
      <c r="I8" s="14">
        <v>0</v>
      </c>
      <c r="J8" s="14">
        <v>0</v>
      </c>
      <c r="K8" s="14">
        <v>0</v>
      </c>
      <c r="L8" s="14">
        <f>1+0</f>
        <v>1</v>
      </c>
      <c r="M8" s="14">
        <f>4+1</f>
        <v>5</v>
      </c>
      <c r="N8" s="28">
        <f>12+2</f>
        <v>14</v>
      </c>
      <c r="O8" s="28">
        <f>19+4</f>
        <v>23</v>
      </c>
      <c r="P8" s="28">
        <f>32+7</f>
        <v>39</v>
      </c>
      <c r="Q8" s="13"/>
    </row>
    <row r="9" spans="1:25" ht="55.5" customHeight="1" x14ac:dyDescent="0.2">
      <c r="A9" s="23">
        <v>6</v>
      </c>
      <c r="B9" s="24" t="s">
        <v>79</v>
      </c>
      <c r="C9" s="24" t="s">
        <v>3</v>
      </c>
      <c r="D9" s="14" t="s">
        <v>57</v>
      </c>
      <c r="E9" s="14">
        <v>1</v>
      </c>
      <c r="F9" s="14">
        <v>0</v>
      </c>
      <c r="G9" s="14">
        <v>14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f>0+1</f>
        <v>1</v>
      </c>
      <c r="N9" s="28">
        <f>0+4</f>
        <v>4</v>
      </c>
      <c r="O9" s="28">
        <f>1+4</f>
        <v>5</v>
      </c>
      <c r="P9" s="28">
        <f>19.5+9</f>
        <v>28.5</v>
      </c>
      <c r="Q9" s="13"/>
    </row>
    <row r="10" spans="1:25" ht="55.5" customHeight="1" x14ac:dyDescent="0.2">
      <c r="A10" s="23">
        <v>7</v>
      </c>
      <c r="B10" s="24" t="s">
        <v>74</v>
      </c>
      <c r="C10" s="24" t="s">
        <v>86</v>
      </c>
      <c r="D10" s="14" t="s">
        <v>57</v>
      </c>
      <c r="E10" s="14">
        <v>1</v>
      </c>
      <c r="F10" s="14">
        <v>0</v>
      </c>
      <c r="G10" s="14">
        <v>440</v>
      </c>
      <c r="H10" s="14">
        <v>0</v>
      </c>
      <c r="I10" s="14">
        <v>0</v>
      </c>
      <c r="J10" s="14">
        <v>5</v>
      </c>
      <c r="K10" s="14">
        <v>79</v>
      </c>
      <c r="L10" s="14">
        <v>289</v>
      </c>
      <c r="M10" s="14">
        <v>421</v>
      </c>
      <c r="N10" s="28">
        <v>535</v>
      </c>
      <c r="O10" s="28">
        <v>595</v>
      </c>
      <c r="P10" s="28">
        <v>707</v>
      </c>
      <c r="Q10" s="13"/>
    </row>
    <row r="11" spans="1:25" ht="55.5" customHeight="1" x14ac:dyDescent="0.2">
      <c r="A11" s="23">
        <v>8</v>
      </c>
      <c r="B11" s="24" t="s">
        <v>87</v>
      </c>
      <c r="C11" s="24" t="s">
        <v>4</v>
      </c>
      <c r="D11" s="14" t="s">
        <v>57</v>
      </c>
      <c r="E11" s="14">
        <v>1</v>
      </c>
      <c r="F11" s="14">
        <v>0</v>
      </c>
      <c r="G11" s="14">
        <v>90</v>
      </c>
      <c r="H11" s="14">
        <v>0</v>
      </c>
      <c r="I11" s="14">
        <v>0</v>
      </c>
      <c r="J11" s="14">
        <v>0</v>
      </c>
      <c r="K11" s="14">
        <v>4</v>
      </c>
      <c r="L11" s="14">
        <v>22</v>
      </c>
      <c r="M11" s="14">
        <v>40</v>
      </c>
      <c r="N11" s="28">
        <v>50</v>
      </c>
      <c r="O11" s="28">
        <v>58</v>
      </c>
      <c r="P11" s="28">
        <v>75</v>
      </c>
    </row>
    <row r="12" spans="1:25" ht="55.5" customHeight="1" x14ac:dyDescent="0.2">
      <c r="A12" s="23">
        <v>9</v>
      </c>
      <c r="B12" s="24" t="s">
        <v>5</v>
      </c>
      <c r="C12" s="24" t="s">
        <v>88</v>
      </c>
      <c r="D12" s="14" t="s">
        <v>57</v>
      </c>
      <c r="E12" s="14">
        <v>1</v>
      </c>
      <c r="F12" s="14">
        <v>1</v>
      </c>
      <c r="G12" s="14">
        <v>2100</v>
      </c>
      <c r="H12" s="14">
        <v>0</v>
      </c>
      <c r="I12" s="14">
        <v>0</v>
      </c>
      <c r="J12" s="14">
        <v>19.5</v>
      </c>
      <c r="K12" s="14">
        <v>270.13</v>
      </c>
      <c r="L12" s="14">
        <v>846.9</v>
      </c>
      <c r="M12" s="14">
        <v>1304.55</v>
      </c>
      <c r="N12" s="28">
        <v>1783.55</v>
      </c>
      <c r="O12" s="28">
        <v>2084.25</v>
      </c>
      <c r="P12" s="28">
        <v>2585.3000000000002</v>
      </c>
      <c r="Q12" s="12"/>
    </row>
    <row r="13" spans="1:25" ht="55.5" customHeight="1" x14ac:dyDescent="0.2">
      <c r="A13" s="23">
        <v>10</v>
      </c>
      <c r="B13" s="24" t="s">
        <v>6</v>
      </c>
      <c r="C13" s="24" t="s">
        <v>89</v>
      </c>
      <c r="D13" s="29" t="s">
        <v>70</v>
      </c>
      <c r="E13" s="29">
        <v>1</v>
      </c>
      <c r="F13" s="29">
        <v>0</v>
      </c>
      <c r="G13" s="29">
        <v>55</v>
      </c>
      <c r="H13" s="29">
        <v>0</v>
      </c>
      <c r="I13" s="29">
        <v>0</v>
      </c>
      <c r="J13" s="29">
        <v>1.1499999999999999</v>
      </c>
      <c r="K13" s="29">
        <v>12.42</v>
      </c>
      <c r="L13" s="29">
        <v>36.94</v>
      </c>
      <c r="M13" s="30">
        <v>68</v>
      </c>
      <c r="N13" s="28">
        <v>96.07</v>
      </c>
      <c r="O13" s="28">
        <v>117.91</v>
      </c>
      <c r="P13" s="28">
        <v>156.6</v>
      </c>
      <c r="Q13" s="13"/>
    </row>
    <row r="14" spans="1:25" ht="55.5" customHeight="1" x14ac:dyDescent="0.2">
      <c r="A14" s="23">
        <v>11</v>
      </c>
      <c r="B14" s="24" t="s">
        <v>7</v>
      </c>
      <c r="C14" s="24" t="s">
        <v>90</v>
      </c>
      <c r="D14" s="14" t="s">
        <v>57</v>
      </c>
      <c r="E14" s="14">
        <v>3</v>
      </c>
      <c r="F14" s="14">
        <v>0</v>
      </c>
      <c r="G14" s="14">
        <v>8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28">
        <f>1+0</f>
        <v>1</v>
      </c>
      <c r="O14" s="28">
        <f>6+1</f>
        <v>7</v>
      </c>
      <c r="P14" s="28">
        <f>19+11</f>
        <v>30</v>
      </c>
    </row>
    <row r="15" spans="1:25" ht="55.5" customHeight="1" x14ac:dyDescent="0.2">
      <c r="A15" s="23">
        <v>12</v>
      </c>
      <c r="B15" s="24" t="s">
        <v>8</v>
      </c>
      <c r="C15" s="24" t="s">
        <v>91</v>
      </c>
      <c r="D15" s="14" t="s">
        <v>57</v>
      </c>
      <c r="E15" s="14">
        <v>3</v>
      </c>
      <c r="F15" s="14">
        <v>0</v>
      </c>
      <c r="G15" s="31">
        <v>100000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28">
        <v>0</v>
      </c>
      <c r="O15" s="32">
        <v>469359</v>
      </c>
      <c r="P15" s="32">
        <v>633447</v>
      </c>
      <c r="Q15" s="13"/>
    </row>
    <row r="16" spans="1:25" ht="55.5" customHeight="1" x14ac:dyDescent="0.2">
      <c r="A16" s="23">
        <v>13</v>
      </c>
      <c r="B16" s="24" t="s">
        <v>92</v>
      </c>
      <c r="C16" s="24" t="s">
        <v>93</v>
      </c>
      <c r="D16" s="14" t="s">
        <v>57</v>
      </c>
      <c r="E16" s="33" t="s">
        <v>61</v>
      </c>
      <c r="F16" s="14">
        <v>0</v>
      </c>
      <c r="G16" s="14">
        <v>29</v>
      </c>
      <c r="H16" s="14">
        <v>0</v>
      </c>
      <c r="I16" s="14">
        <v>0</v>
      </c>
      <c r="J16" s="14">
        <v>0</v>
      </c>
      <c r="K16" s="14">
        <v>10</v>
      </c>
      <c r="L16" s="14">
        <v>53</v>
      </c>
      <c r="M16" s="14">
        <v>77</v>
      </c>
      <c r="N16" s="28">
        <v>101</v>
      </c>
      <c r="O16" s="28">
        <v>110</v>
      </c>
      <c r="P16" s="28">
        <v>139</v>
      </c>
    </row>
    <row r="17" spans="1:17" ht="55.5" customHeight="1" x14ac:dyDescent="0.2">
      <c r="A17" s="23">
        <v>14</v>
      </c>
      <c r="B17" s="24" t="s">
        <v>9</v>
      </c>
      <c r="C17" s="24" t="s">
        <v>10</v>
      </c>
      <c r="D17" s="14" t="s">
        <v>62</v>
      </c>
      <c r="E17" s="14">
        <v>2</v>
      </c>
      <c r="F17" s="14">
        <v>0</v>
      </c>
      <c r="G17" s="14">
        <v>27</v>
      </c>
      <c r="H17" s="14">
        <v>0</v>
      </c>
      <c r="I17" s="14">
        <v>0</v>
      </c>
      <c r="J17" s="14">
        <v>0</v>
      </c>
      <c r="K17" s="14">
        <v>0</v>
      </c>
      <c r="L17" s="14">
        <v>4.43</v>
      </c>
      <c r="M17" s="14">
        <v>12.46</v>
      </c>
      <c r="N17" s="28">
        <v>17.27</v>
      </c>
      <c r="O17" s="28">
        <v>22.55</v>
      </c>
      <c r="P17" s="28">
        <v>28.71</v>
      </c>
      <c r="Q17" s="12"/>
    </row>
    <row r="18" spans="1:17" ht="55.5" customHeight="1" x14ac:dyDescent="0.2">
      <c r="A18" s="23">
        <v>15</v>
      </c>
      <c r="B18" s="24" t="s">
        <v>11</v>
      </c>
      <c r="C18" s="24" t="s">
        <v>12</v>
      </c>
      <c r="D18" s="29" t="s">
        <v>63</v>
      </c>
      <c r="E18" s="29" t="s">
        <v>63</v>
      </c>
      <c r="F18" s="29" t="s">
        <v>63</v>
      </c>
      <c r="G18" s="29" t="s">
        <v>63</v>
      </c>
      <c r="H18" s="29" t="s">
        <v>63</v>
      </c>
      <c r="I18" s="29" t="s">
        <v>63</v>
      </c>
      <c r="J18" s="29" t="s">
        <v>63</v>
      </c>
      <c r="K18" s="29" t="s">
        <v>63</v>
      </c>
      <c r="L18" s="29" t="s">
        <v>63</v>
      </c>
      <c r="M18" s="29" t="s">
        <v>63</v>
      </c>
      <c r="N18" s="34" t="s">
        <v>63</v>
      </c>
      <c r="O18" s="34" t="s">
        <v>63</v>
      </c>
      <c r="P18" s="34" t="s">
        <v>63</v>
      </c>
    </row>
    <row r="19" spans="1:17" ht="55.5" customHeight="1" x14ac:dyDescent="0.2">
      <c r="A19" s="23">
        <v>16</v>
      </c>
      <c r="B19" s="24" t="s">
        <v>13</v>
      </c>
      <c r="C19" s="24" t="s">
        <v>14</v>
      </c>
      <c r="D19" s="14" t="s">
        <v>62</v>
      </c>
      <c r="E19" s="14">
        <v>2</v>
      </c>
      <c r="F19" s="14">
        <v>0</v>
      </c>
      <c r="G19" s="14">
        <v>156</v>
      </c>
      <c r="H19" s="14">
        <v>0</v>
      </c>
      <c r="I19" s="14">
        <v>0</v>
      </c>
      <c r="J19" s="14">
        <v>0</v>
      </c>
      <c r="K19" s="14">
        <v>10.92</v>
      </c>
      <c r="L19" s="14">
        <v>78.39</v>
      </c>
      <c r="M19" s="14">
        <v>166.32</v>
      </c>
      <c r="N19" s="28">
        <v>282.99</v>
      </c>
      <c r="O19" s="28">
        <v>312.24</v>
      </c>
      <c r="P19" s="28">
        <v>380.83</v>
      </c>
      <c r="Q19" s="12"/>
    </row>
    <row r="20" spans="1:17" ht="55.5" customHeight="1" x14ac:dyDescent="0.2">
      <c r="A20" s="23">
        <v>17</v>
      </c>
      <c r="B20" s="24" t="s">
        <v>15</v>
      </c>
      <c r="C20" s="24" t="s">
        <v>16</v>
      </c>
      <c r="D20" s="29" t="s">
        <v>63</v>
      </c>
      <c r="E20" s="29" t="s">
        <v>63</v>
      </c>
      <c r="F20" s="29" t="s">
        <v>63</v>
      </c>
      <c r="G20" s="29" t="s">
        <v>63</v>
      </c>
      <c r="H20" s="29" t="s">
        <v>63</v>
      </c>
      <c r="I20" s="29" t="s">
        <v>63</v>
      </c>
      <c r="J20" s="29" t="s">
        <v>63</v>
      </c>
      <c r="K20" s="29" t="s">
        <v>63</v>
      </c>
      <c r="L20" s="29" t="s">
        <v>63</v>
      </c>
      <c r="M20" s="29" t="s">
        <v>63</v>
      </c>
      <c r="N20" s="34" t="s">
        <v>63</v>
      </c>
      <c r="O20" s="34" t="s">
        <v>63</v>
      </c>
      <c r="P20" s="34" t="s">
        <v>63</v>
      </c>
    </row>
    <row r="21" spans="1:17" ht="55.5" customHeight="1" x14ac:dyDescent="0.2">
      <c r="A21" s="23">
        <v>18</v>
      </c>
      <c r="B21" s="24" t="s">
        <v>17</v>
      </c>
      <c r="C21" s="24" t="s">
        <v>12</v>
      </c>
      <c r="D21" s="29" t="s">
        <v>63</v>
      </c>
      <c r="E21" s="29" t="s">
        <v>63</v>
      </c>
      <c r="F21" s="29" t="s">
        <v>63</v>
      </c>
      <c r="G21" s="29" t="s">
        <v>63</v>
      </c>
      <c r="H21" s="29" t="s">
        <v>63</v>
      </c>
      <c r="I21" s="29" t="s">
        <v>63</v>
      </c>
      <c r="J21" s="29" t="s">
        <v>63</v>
      </c>
      <c r="K21" s="29" t="s">
        <v>63</v>
      </c>
      <c r="L21" s="29" t="s">
        <v>63</v>
      </c>
      <c r="M21" s="29" t="s">
        <v>63</v>
      </c>
      <c r="N21" s="34" t="s">
        <v>63</v>
      </c>
      <c r="O21" s="34" t="s">
        <v>63</v>
      </c>
      <c r="P21" s="34" t="s">
        <v>63</v>
      </c>
    </row>
    <row r="22" spans="1:17" ht="55.5" customHeight="1" x14ac:dyDescent="0.2">
      <c r="A22" s="23">
        <v>19</v>
      </c>
      <c r="B22" s="24" t="s">
        <v>18</v>
      </c>
      <c r="C22" s="24" t="s">
        <v>94</v>
      </c>
      <c r="D22" s="14" t="s">
        <v>62</v>
      </c>
      <c r="E22" s="14">
        <v>2</v>
      </c>
      <c r="F22" s="14">
        <v>0</v>
      </c>
      <c r="G22" s="14">
        <v>202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28">
        <v>103.21</v>
      </c>
      <c r="O22" s="28">
        <v>103.21</v>
      </c>
      <c r="P22" s="35">
        <v>203.3</v>
      </c>
      <c r="Q22" s="12"/>
    </row>
    <row r="23" spans="1:17" ht="55.5" customHeight="1" x14ac:dyDescent="0.2">
      <c r="A23" s="23">
        <v>20</v>
      </c>
      <c r="B23" s="24" t="s">
        <v>19</v>
      </c>
      <c r="C23" s="24" t="s">
        <v>95</v>
      </c>
      <c r="D23" s="14" t="s">
        <v>64</v>
      </c>
      <c r="E23" s="14">
        <v>2</v>
      </c>
      <c r="F23" s="14">
        <v>0</v>
      </c>
      <c r="G23" s="31">
        <v>20000000</v>
      </c>
      <c r="H23" s="31">
        <v>0</v>
      </c>
      <c r="I23" s="31">
        <v>0</v>
      </c>
      <c r="J23" s="31">
        <v>0</v>
      </c>
      <c r="K23" s="26">
        <v>182299.8</v>
      </c>
      <c r="L23" s="26">
        <v>2764236.87</v>
      </c>
      <c r="M23" s="26">
        <v>7098152.2599999998</v>
      </c>
      <c r="N23" s="25">
        <v>18697024.25</v>
      </c>
      <c r="O23" s="25">
        <v>27394660.640000001</v>
      </c>
      <c r="P23" s="25">
        <v>30250688.149999999</v>
      </c>
      <c r="Q23" s="7"/>
    </row>
    <row r="24" spans="1:17" ht="65.25" customHeight="1" x14ac:dyDescent="0.2">
      <c r="A24" s="23">
        <v>21</v>
      </c>
      <c r="B24" s="24" t="s">
        <v>20</v>
      </c>
      <c r="C24" s="24" t="s">
        <v>96</v>
      </c>
      <c r="D24" s="14" t="s">
        <v>64</v>
      </c>
      <c r="E24" s="14">
        <v>2</v>
      </c>
      <c r="F24" s="14">
        <v>0</v>
      </c>
      <c r="G24" s="31">
        <v>2000000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25">
        <v>213788.51</v>
      </c>
      <c r="O24" s="25">
        <v>213788.51</v>
      </c>
      <c r="P24" s="25">
        <v>494749.23</v>
      </c>
      <c r="Q24" s="7"/>
    </row>
    <row r="25" spans="1:17" ht="55.5" customHeight="1" x14ac:dyDescent="0.2">
      <c r="A25" s="23">
        <v>22</v>
      </c>
      <c r="B25" s="24" t="s">
        <v>97</v>
      </c>
      <c r="C25" s="24" t="s">
        <v>98</v>
      </c>
      <c r="D25" s="14" t="s">
        <v>65</v>
      </c>
      <c r="E25" s="33" t="s">
        <v>61</v>
      </c>
      <c r="F25" s="14">
        <v>0</v>
      </c>
      <c r="G25" s="14">
        <v>145000</v>
      </c>
      <c r="H25" s="14">
        <v>0</v>
      </c>
      <c r="I25" s="14">
        <v>0</v>
      </c>
      <c r="J25" s="14">
        <v>0</v>
      </c>
      <c r="K25" s="31">
        <v>0</v>
      </c>
      <c r="L25" s="31">
        <v>924730</v>
      </c>
      <c r="M25" s="31">
        <v>1200943</v>
      </c>
      <c r="N25" s="31">
        <v>1200943</v>
      </c>
      <c r="O25" s="32">
        <v>1200943</v>
      </c>
      <c r="P25" s="28">
        <v>267466</v>
      </c>
      <c r="Q25" s="8"/>
    </row>
    <row r="26" spans="1:17" ht="55.5" customHeight="1" x14ac:dyDescent="0.2">
      <c r="A26" s="23">
        <v>23</v>
      </c>
      <c r="B26" s="24" t="s">
        <v>71</v>
      </c>
      <c r="C26" s="24" t="s">
        <v>99</v>
      </c>
      <c r="D26" s="14" t="s">
        <v>57</v>
      </c>
      <c r="E26" s="14">
        <v>4</v>
      </c>
      <c r="F26" s="14">
        <v>0</v>
      </c>
      <c r="G26" s="31">
        <v>12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1</v>
      </c>
      <c r="N26" s="28">
        <v>5</v>
      </c>
      <c r="O26" s="28">
        <v>7</v>
      </c>
      <c r="P26" s="28">
        <v>27</v>
      </c>
    </row>
    <row r="27" spans="1:17" ht="55.5" customHeight="1" x14ac:dyDescent="0.2">
      <c r="A27" s="23">
        <v>24</v>
      </c>
      <c r="B27" s="24" t="s">
        <v>100</v>
      </c>
      <c r="C27" s="24" t="s">
        <v>101</v>
      </c>
      <c r="D27" s="29" t="s">
        <v>63</v>
      </c>
      <c r="E27" s="29" t="s">
        <v>63</v>
      </c>
      <c r="F27" s="29" t="s">
        <v>63</v>
      </c>
      <c r="G27" s="36" t="s">
        <v>63</v>
      </c>
      <c r="H27" s="29" t="s">
        <v>63</v>
      </c>
      <c r="I27" s="29" t="s">
        <v>63</v>
      </c>
      <c r="J27" s="29" t="s">
        <v>63</v>
      </c>
      <c r="K27" s="29" t="s">
        <v>63</v>
      </c>
      <c r="L27" s="29" t="s">
        <v>63</v>
      </c>
      <c r="M27" s="29" t="s">
        <v>63</v>
      </c>
      <c r="N27" s="34" t="s">
        <v>63</v>
      </c>
      <c r="O27" s="34" t="s">
        <v>63</v>
      </c>
      <c r="P27" s="34" t="s">
        <v>63</v>
      </c>
    </row>
    <row r="28" spans="1:17" ht="55.5" customHeight="1" x14ac:dyDescent="0.2">
      <c r="A28" s="23">
        <v>25</v>
      </c>
      <c r="B28" s="24" t="s">
        <v>21</v>
      </c>
      <c r="C28" s="24" t="s">
        <v>102</v>
      </c>
      <c r="D28" s="14" t="s">
        <v>65</v>
      </c>
      <c r="E28" s="14">
        <v>4</v>
      </c>
      <c r="F28" s="14">
        <v>0</v>
      </c>
      <c r="G28" s="31">
        <v>3750</v>
      </c>
      <c r="H28" s="14">
        <v>0</v>
      </c>
      <c r="I28" s="14">
        <v>0</v>
      </c>
      <c r="J28" s="14">
        <v>0</v>
      </c>
      <c r="K28" s="14">
        <v>0</v>
      </c>
      <c r="L28" s="31">
        <v>1811</v>
      </c>
      <c r="M28" s="31">
        <v>3750</v>
      </c>
      <c r="N28" s="31">
        <v>3750</v>
      </c>
      <c r="O28" s="31">
        <v>3750</v>
      </c>
      <c r="P28" s="31">
        <v>3750</v>
      </c>
      <c r="Q28" s="12"/>
    </row>
    <row r="29" spans="1:17" ht="55.5" customHeight="1" x14ac:dyDescent="0.2">
      <c r="A29" s="23">
        <v>26</v>
      </c>
      <c r="B29" s="24" t="s">
        <v>22</v>
      </c>
      <c r="C29" s="24" t="s">
        <v>103</v>
      </c>
      <c r="D29" s="14" t="s">
        <v>65</v>
      </c>
      <c r="E29" s="14">
        <v>4</v>
      </c>
      <c r="F29" s="14">
        <v>0</v>
      </c>
      <c r="G29" s="31">
        <v>2250</v>
      </c>
      <c r="H29" s="14">
        <v>0</v>
      </c>
      <c r="I29" s="14">
        <v>0</v>
      </c>
      <c r="J29" s="14">
        <v>0</v>
      </c>
      <c r="K29" s="14">
        <v>0</v>
      </c>
      <c r="L29" s="14">
        <v>189</v>
      </c>
      <c r="M29" s="31">
        <v>15058</v>
      </c>
      <c r="N29" s="32">
        <v>17562</v>
      </c>
      <c r="O29" s="32">
        <v>19184</v>
      </c>
      <c r="P29" s="32">
        <v>20274</v>
      </c>
      <c r="Q29" s="13"/>
    </row>
    <row r="30" spans="1:17" ht="55.5" customHeight="1" x14ac:dyDescent="0.2">
      <c r="A30" s="23">
        <v>27</v>
      </c>
      <c r="B30" s="24" t="s">
        <v>23</v>
      </c>
      <c r="C30" s="24" t="s">
        <v>104</v>
      </c>
      <c r="D30" s="14" t="s">
        <v>57</v>
      </c>
      <c r="E30" s="14">
        <v>4</v>
      </c>
      <c r="F30" s="14">
        <v>0</v>
      </c>
      <c r="G30" s="14">
        <v>10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3</v>
      </c>
      <c r="N30" s="28">
        <v>9</v>
      </c>
      <c r="O30" s="28">
        <v>14</v>
      </c>
      <c r="P30" s="28">
        <v>19</v>
      </c>
    </row>
    <row r="31" spans="1:17" ht="55.5" customHeight="1" x14ac:dyDescent="0.2">
      <c r="A31" s="23">
        <v>28</v>
      </c>
      <c r="B31" s="24" t="s">
        <v>24</v>
      </c>
      <c r="C31" s="24" t="s">
        <v>25</v>
      </c>
      <c r="D31" s="14" t="s">
        <v>57</v>
      </c>
      <c r="E31" s="14">
        <v>4</v>
      </c>
      <c r="F31" s="14">
        <v>0</v>
      </c>
      <c r="G31" s="14">
        <v>6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28">
        <v>5</v>
      </c>
      <c r="O31" s="28">
        <v>7</v>
      </c>
      <c r="P31" s="28">
        <v>8</v>
      </c>
    </row>
    <row r="32" spans="1:17" ht="55.5" customHeight="1" x14ac:dyDescent="0.2">
      <c r="A32" s="23">
        <v>29</v>
      </c>
      <c r="B32" s="37" t="s">
        <v>105</v>
      </c>
      <c r="C32" s="24" t="s">
        <v>72</v>
      </c>
      <c r="D32" s="14" t="s">
        <v>66</v>
      </c>
      <c r="E32" s="33" t="s">
        <v>67</v>
      </c>
      <c r="F32" s="14">
        <v>0</v>
      </c>
      <c r="G32" s="14">
        <v>6.2799999999999995E-2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3.3E-3</v>
      </c>
      <c r="N32" s="14">
        <v>3.3E-3</v>
      </c>
      <c r="O32" s="28">
        <v>3.5099999999999999E-2</v>
      </c>
      <c r="P32" s="28">
        <v>0.4022</v>
      </c>
    </row>
    <row r="33" spans="1:25" ht="55.5" customHeight="1" x14ac:dyDescent="0.2">
      <c r="A33" s="23">
        <v>30</v>
      </c>
      <c r="B33" s="24" t="s">
        <v>26</v>
      </c>
      <c r="C33" s="24" t="s">
        <v>27</v>
      </c>
      <c r="D33" s="29" t="s">
        <v>63</v>
      </c>
      <c r="E33" s="29" t="s">
        <v>63</v>
      </c>
      <c r="F33" s="29" t="s">
        <v>63</v>
      </c>
      <c r="G33" s="29" t="s">
        <v>63</v>
      </c>
      <c r="H33" s="29" t="s">
        <v>63</v>
      </c>
      <c r="I33" s="29" t="s">
        <v>63</v>
      </c>
      <c r="J33" s="29" t="s">
        <v>63</v>
      </c>
      <c r="K33" s="29" t="s">
        <v>63</v>
      </c>
      <c r="L33" s="29" t="s">
        <v>63</v>
      </c>
      <c r="M33" s="29" t="s">
        <v>63</v>
      </c>
      <c r="N33" s="34" t="s">
        <v>63</v>
      </c>
      <c r="O33" s="34" t="s">
        <v>63</v>
      </c>
      <c r="P33" s="34" t="s">
        <v>63</v>
      </c>
    </row>
    <row r="34" spans="1:25" ht="55.5" customHeight="1" x14ac:dyDescent="0.2">
      <c r="A34" s="23">
        <v>31</v>
      </c>
      <c r="B34" s="24" t="s">
        <v>106</v>
      </c>
      <c r="C34" s="24" t="s">
        <v>28</v>
      </c>
      <c r="D34" s="14" t="s">
        <v>57</v>
      </c>
      <c r="E34" s="14">
        <v>4</v>
      </c>
      <c r="F34" s="14">
        <v>0</v>
      </c>
      <c r="G34" s="14">
        <v>10</v>
      </c>
      <c r="H34" s="14">
        <v>0</v>
      </c>
      <c r="I34" s="14">
        <v>0</v>
      </c>
      <c r="J34" s="14">
        <v>0</v>
      </c>
      <c r="K34" s="14">
        <v>0</v>
      </c>
      <c r="L34" s="14">
        <v>6</v>
      </c>
      <c r="M34" s="14">
        <v>13</v>
      </c>
      <c r="N34" s="28">
        <v>16</v>
      </c>
      <c r="O34" s="28">
        <v>22</v>
      </c>
      <c r="P34" s="28">
        <v>72</v>
      </c>
    </row>
    <row r="35" spans="1:25" ht="55.5" customHeight="1" x14ac:dyDescent="0.2">
      <c r="A35" s="23">
        <v>32</v>
      </c>
      <c r="B35" s="24" t="s">
        <v>29</v>
      </c>
      <c r="C35" s="24" t="s">
        <v>107</v>
      </c>
      <c r="D35" s="14" t="s">
        <v>65</v>
      </c>
      <c r="E35" s="14">
        <v>4</v>
      </c>
      <c r="F35" s="14">
        <v>0</v>
      </c>
      <c r="G35" s="14">
        <v>3644</v>
      </c>
      <c r="H35" s="14">
        <v>0</v>
      </c>
      <c r="I35" s="14">
        <v>0</v>
      </c>
      <c r="J35" s="14">
        <v>0</v>
      </c>
      <c r="K35" s="14">
        <v>0</v>
      </c>
      <c r="L35" s="14">
        <v>0</v>
      </c>
      <c r="M35" s="14">
        <v>0</v>
      </c>
      <c r="N35" s="28">
        <v>0</v>
      </c>
      <c r="O35" s="28">
        <v>0</v>
      </c>
      <c r="P35" s="28">
        <v>7906</v>
      </c>
    </row>
    <row r="36" spans="1:25" ht="55.5" customHeight="1" x14ac:dyDescent="0.2">
      <c r="A36" s="23">
        <v>33</v>
      </c>
      <c r="B36" s="24" t="s">
        <v>30</v>
      </c>
      <c r="C36" s="24" t="s">
        <v>31</v>
      </c>
      <c r="D36" s="14" t="s">
        <v>65</v>
      </c>
      <c r="E36" s="14">
        <v>4</v>
      </c>
      <c r="F36" s="14">
        <v>0</v>
      </c>
      <c r="G36" s="31">
        <v>50000</v>
      </c>
      <c r="H36" s="14">
        <v>0</v>
      </c>
      <c r="I36" s="14">
        <v>0</v>
      </c>
      <c r="J36" s="14">
        <v>0</v>
      </c>
      <c r="K36" s="14">
        <v>0</v>
      </c>
      <c r="L36" s="31">
        <v>40748</v>
      </c>
      <c r="M36" s="31">
        <v>1685238</v>
      </c>
      <c r="N36" s="31">
        <v>1685238</v>
      </c>
      <c r="O36" s="32">
        <v>1685238</v>
      </c>
      <c r="P36" s="32">
        <v>1685238</v>
      </c>
    </row>
    <row r="37" spans="1:25" ht="55.5" customHeight="1" x14ac:dyDescent="0.2">
      <c r="A37" s="23">
        <v>34</v>
      </c>
      <c r="B37" s="24" t="s">
        <v>32</v>
      </c>
      <c r="C37" s="24" t="s">
        <v>108</v>
      </c>
      <c r="D37" s="14" t="s">
        <v>57</v>
      </c>
      <c r="E37" s="14">
        <v>5</v>
      </c>
      <c r="F37" s="14">
        <v>0</v>
      </c>
      <c r="G37" s="14">
        <v>10</v>
      </c>
      <c r="H37" s="14">
        <v>0</v>
      </c>
      <c r="I37" s="14">
        <v>0</v>
      </c>
      <c r="J37" s="14">
        <v>0</v>
      </c>
      <c r="K37" s="14">
        <v>1</v>
      </c>
      <c r="L37" s="14">
        <v>8</v>
      </c>
      <c r="M37" s="14">
        <v>15</v>
      </c>
      <c r="N37" s="28">
        <v>21</v>
      </c>
      <c r="O37" s="28">
        <v>24</v>
      </c>
      <c r="P37" s="28">
        <v>56</v>
      </c>
    </row>
    <row r="38" spans="1:25" ht="55.5" customHeight="1" x14ac:dyDescent="0.2">
      <c r="A38" s="23">
        <v>35</v>
      </c>
      <c r="B38" s="24" t="s">
        <v>109</v>
      </c>
      <c r="C38" s="24" t="s">
        <v>33</v>
      </c>
      <c r="D38" s="14" t="s">
        <v>57</v>
      </c>
      <c r="E38" s="14">
        <v>5</v>
      </c>
      <c r="F38" s="14">
        <v>0</v>
      </c>
      <c r="G38" s="14">
        <v>19</v>
      </c>
      <c r="H38" s="14">
        <v>0</v>
      </c>
      <c r="I38" s="14">
        <v>0</v>
      </c>
      <c r="J38" s="14">
        <v>0</v>
      </c>
      <c r="K38" s="38">
        <v>9</v>
      </c>
      <c r="L38" s="38">
        <v>15</v>
      </c>
      <c r="M38" s="38">
        <v>16</v>
      </c>
      <c r="N38" s="35">
        <v>21.5</v>
      </c>
      <c r="O38" s="35">
        <v>34.5</v>
      </c>
      <c r="P38" s="35">
        <v>80.83</v>
      </c>
      <c r="Q38" s="10"/>
    </row>
    <row r="39" spans="1:25" ht="55.5" customHeight="1" x14ac:dyDescent="0.2">
      <c r="A39" s="23">
        <v>36</v>
      </c>
      <c r="B39" s="24" t="s">
        <v>34</v>
      </c>
      <c r="C39" s="24" t="s">
        <v>110</v>
      </c>
      <c r="D39" s="14" t="s">
        <v>57</v>
      </c>
      <c r="E39" s="14">
        <v>7</v>
      </c>
      <c r="F39" s="14">
        <v>0</v>
      </c>
      <c r="G39" s="14">
        <v>10</v>
      </c>
      <c r="H39" s="14">
        <v>0</v>
      </c>
      <c r="I39" s="14">
        <v>0</v>
      </c>
      <c r="J39" s="14">
        <v>0</v>
      </c>
      <c r="K39" s="14">
        <v>4</v>
      </c>
      <c r="L39" s="14">
        <v>13</v>
      </c>
      <c r="M39" s="14">
        <v>18</v>
      </c>
      <c r="N39" s="28">
        <v>26</v>
      </c>
      <c r="O39" s="28">
        <v>27</v>
      </c>
      <c r="P39" s="28">
        <v>32</v>
      </c>
    </row>
    <row r="40" spans="1:25" ht="55.5" customHeight="1" x14ac:dyDescent="0.2">
      <c r="A40" s="23">
        <v>37</v>
      </c>
      <c r="B40" s="24" t="s">
        <v>76</v>
      </c>
      <c r="C40" s="24" t="s">
        <v>111</v>
      </c>
      <c r="D40" s="14" t="s">
        <v>65</v>
      </c>
      <c r="E40" s="14">
        <v>7</v>
      </c>
      <c r="F40" s="14">
        <v>0</v>
      </c>
      <c r="G40" s="31">
        <v>20000</v>
      </c>
      <c r="H40" s="14">
        <v>0</v>
      </c>
      <c r="I40" s="14">
        <v>0</v>
      </c>
      <c r="J40" s="14">
        <v>0</v>
      </c>
      <c r="K40" s="31">
        <v>1100</v>
      </c>
      <c r="L40" s="31">
        <v>4903</v>
      </c>
      <c r="M40" s="31">
        <v>6624</v>
      </c>
      <c r="N40" s="28">
        <v>6724</v>
      </c>
      <c r="O40" s="28">
        <v>6724</v>
      </c>
      <c r="P40" s="28">
        <v>18088</v>
      </c>
      <c r="Q40" s="7"/>
    </row>
    <row r="41" spans="1:25" ht="55.5" customHeight="1" x14ac:dyDescent="0.2">
      <c r="A41" s="23">
        <v>38</v>
      </c>
      <c r="B41" s="24" t="s">
        <v>35</v>
      </c>
      <c r="C41" s="24" t="s">
        <v>112</v>
      </c>
      <c r="D41" s="14" t="s">
        <v>57</v>
      </c>
      <c r="E41" s="14">
        <v>7</v>
      </c>
      <c r="F41" s="14">
        <v>0</v>
      </c>
      <c r="G41" s="14">
        <v>6</v>
      </c>
      <c r="H41" s="14">
        <v>0</v>
      </c>
      <c r="I41" s="14">
        <v>0</v>
      </c>
      <c r="J41" s="14">
        <v>0</v>
      </c>
      <c r="K41" s="14">
        <v>2</v>
      </c>
      <c r="L41" s="14">
        <v>8</v>
      </c>
      <c r="M41" s="14">
        <v>14</v>
      </c>
      <c r="N41" s="28">
        <v>14</v>
      </c>
      <c r="O41" s="28">
        <v>15</v>
      </c>
      <c r="P41" s="28">
        <v>22</v>
      </c>
      <c r="Q41" s="9"/>
    </row>
    <row r="42" spans="1:25" ht="99.75" customHeight="1" x14ac:dyDescent="0.2">
      <c r="A42" s="23">
        <v>39</v>
      </c>
      <c r="B42" s="24" t="s">
        <v>36</v>
      </c>
      <c r="C42" s="24" t="s">
        <v>113</v>
      </c>
      <c r="D42" s="14" t="s">
        <v>57</v>
      </c>
      <c r="E42" s="14">
        <v>6</v>
      </c>
      <c r="F42" s="14">
        <v>0</v>
      </c>
      <c r="G42" s="14">
        <v>18</v>
      </c>
      <c r="H42" s="14">
        <v>0</v>
      </c>
      <c r="I42" s="14">
        <v>0</v>
      </c>
      <c r="J42" s="14">
        <v>0</v>
      </c>
      <c r="K42" s="14">
        <v>0</v>
      </c>
      <c r="L42" s="14">
        <v>7</v>
      </c>
      <c r="M42" s="14">
        <v>13</v>
      </c>
      <c r="N42" s="28">
        <v>29</v>
      </c>
      <c r="O42" s="28">
        <v>41</v>
      </c>
      <c r="P42" s="28">
        <v>105</v>
      </c>
    </row>
    <row r="43" spans="1:25" ht="55.5" customHeight="1" x14ac:dyDescent="0.2">
      <c r="A43" s="23">
        <v>40</v>
      </c>
      <c r="B43" s="24" t="s">
        <v>37</v>
      </c>
      <c r="C43" s="24" t="s">
        <v>114</v>
      </c>
      <c r="D43" s="29" t="s">
        <v>63</v>
      </c>
      <c r="E43" s="29" t="s">
        <v>63</v>
      </c>
      <c r="F43" s="29" t="s">
        <v>63</v>
      </c>
      <c r="G43" s="29" t="s">
        <v>63</v>
      </c>
      <c r="H43" s="29" t="s">
        <v>63</v>
      </c>
      <c r="I43" s="29" t="s">
        <v>63</v>
      </c>
      <c r="J43" s="29" t="s">
        <v>63</v>
      </c>
      <c r="K43" s="29" t="s">
        <v>63</v>
      </c>
      <c r="L43" s="29" t="s">
        <v>63</v>
      </c>
      <c r="M43" s="29" t="s">
        <v>63</v>
      </c>
      <c r="N43" s="34" t="s">
        <v>63</v>
      </c>
      <c r="O43" s="34" t="s">
        <v>63</v>
      </c>
      <c r="P43" s="34" t="s">
        <v>63</v>
      </c>
    </row>
    <row r="44" spans="1:25" ht="55.5" customHeight="1" x14ac:dyDescent="0.2">
      <c r="A44" s="23">
        <v>41</v>
      </c>
      <c r="B44" s="24" t="s">
        <v>38</v>
      </c>
      <c r="C44" s="24" t="s">
        <v>39</v>
      </c>
      <c r="D44" s="29" t="s">
        <v>63</v>
      </c>
      <c r="E44" s="29" t="s">
        <v>63</v>
      </c>
      <c r="F44" s="29" t="s">
        <v>63</v>
      </c>
      <c r="G44" s="29" t="s">
        <v>63</v>
      </c>
      <c r="H44" s="29" t="s">
        <v>63</v>
      </c>
      <c r="I44" s="29" t="s">
        <v>63</v>
      </c>
      <c r="J44" s="29" t="s">
        <v>63</v>
      </c>
      <c r="K44" s="29" t="s">
        <v>63</v>
      </c>
      <c r="L44" s="29" t="s">
        <v>63</v>
      </c>
      <c r="M44" s="29" t="s">
        <v>63</v>
      </c>
      <c r="N44" s="34" t="s">
        <v>63</v>
      </c>
      <c r="O44" s="34" t="s">
        <v>63</v>
      </c>
      <c r="P44" s="34" t="s">
        <v>63</v>
      </c>
    </row>
    <row r="45" spans="1:25" ht="55.5" customHeight="1" x14ac:dyDescent="0.2">
      <c r="A45" s="23">
        <v>56</v>
      </c>
      <c r="B45" s="24" t="s">
        <v>40</v>
      </c>
      <c r="C45" s="37" t="s">
        <v>55</v>
      </c>
      <c r="D45" s="29" t="s">
        <v>63</v>
      </c>
      <c r="E45" s="29" t="s">
        <v>63</v>
      </c>
      <c r="F45" s="29" t="s">
        <v>63</v>
      </c>
      <c r="G45" s="29" t="s">
        <v>63</v>
      </c>
      <c r="H45" s="29" t="s">
        <v>63</v>
      </c>
      <c r="I45" s="29" t="s">
        <v>63</v>
      </c>
      <c r="J45" s="29" t="s">
        <v>63</v>
      </c>
      <c r="K45" s="29" t="s">
        <v>63</v>
      </c>
      <c r="L45" s="29" t="s">
        <v>63</v>
      </c>
      <c r="M45" s="29" t="s">
        <v>63</v>
      </c>
      <c r="N45" s="34" t="s">
        <v>63</v>
      </c>
      <c r="O45" s="34" t="s">
        <v>63</v>
      </c>
      <c r="P45" s="34" t="s">
        <v>63</v>
      </c>
    </row>
    <row r="46" spans="1:25" s="17" customFormat="1" ht="15" customHeight="1" x14ac:dyDescent="0.2">
      <c r="A46" s="50" t="s">
        <v>51</v>
      </c>
      <c r="B46" s="48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9"/>
      <c r="O46" s="15"/>
      <c r="P46" s="15"/>
      <c r="Q46" s="16"/>
      <c r="R46" s="15"/>
      <c r="S46" s="15"/>
      <c r="T46" s="15"/>
      <c r="U46" s="15"/>
      <c r="V46" s="15"/>
      <c r="W46" s="15"/>
      <c r="X46" s="15"/>
      <c r="Y46" s="15"/>
    </row>
    <row r="47" spans="1:25" s="17" customFormat="1" ht="21.75" customHeight="1" x14ac:dyDescent="0.2">
      <c r="A47" s="47" t="s">
        <v>56</v>
      </c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9"/>
      <c r="O47" s="15"/>
      <c r="P47" s="15"/>
      <c r="Q47" s="16"/>
      <c r="R47" s="15"/>
      <c r="S47" s="15"/>
      <c r="T47" s="15"/>
      <c r="U47" s="15"/>
      <c r="V47" s="15"/>
      <c r="W47" s="15"/>
      <c r="X47" s="15"/>
      <c r="Y47" s="15"/>
    </row>
    <row r="48" spans="1:25" ht="21" customHeight="1" x14ac:dyDescent="0.2">
      <c r="A48" s="47" t="s">
        <v>52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9"/>
    </row>
    <row r="49" spans="1:16" ht="24.75" customHeight="1" x14ac:dyDescent="0.2">
      <c r="A49" s="47" t="s">
        <v>53</v>
      </c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6" ht="55.5" customHeight="1" x14ac:dyDescent="0.2">
      <c r="A50" s="42" t="s">
        <v>81</v>
      </c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51" spans="1:16" ht="55.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</row>
    <row r="52" spans="1:16" ht="55.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</row>
    <row r="53" spans="1:16" ht="55.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</row>
    <row r="54" spans="1:16" ht="55.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</row>
    <row r="55" spans="1:16" ht="55.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</row>
    <row r="56" spans="1:16" ht="55.5" customHeight="1" x14ac:dyDescent="0.2">
      <c r="A56" s="42" t="s">
        <v>80</v>
      </c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</row>
    <row r="57" spans="1:16" ht="55.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</row>
    <row r="58" spans="1:16" ht="38.2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</row>
  </sheetData>
  <sheetProtection password="CC71" sheet="1"/>
  <mergeCells count="8">
    <mergeCell ref="A50:P55"/>
    <mergeCell ref="A56:P58"/>
    <mergeCell ref="A1:N1"/>
    <mergeCell ref="B2:C2"/>
    <mergeCell ref="A49:N49"/>
    <mergeCell ref="A48:N48"/>
    <mergeCell ref="A47:N47"/>
    <mergeCell ref="A46:N46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5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Zalacznik VIII</vt:lpstr>
      <vt:lpstr>'Zalacznik VIII'!Tytuły_wydruku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Marcin_Topinski</dc:creator>
  <cp:lastModifiedBy>aostaszewska</cp:lastModifiedBy>
  <cp:lastPrinted>2017-02-15T14:42:13Z</cp:lastPrinted>
  <dcterms:created xsi:type="dcterms:W3CDTF">2013-02-20T11:49:02Z</dcterms:created>
  <dcterms:modified xsi:type="dcterms:W3CDTF">2018-05-23T07:50:30Z</dcterms:modified>
</cp:coreProperties>
</file>