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Arkusz1!$A$1:$M$109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K100" i="1" l="1"/>
  <c r="G100" i="1"/>
  <c r="E78" i="1"/>
  <c r="E75" i="1"/>
  <c r="E73" i="1"/>
  <c r="E59" i="1"/>
  <c r="E51" i="1"/>
  <c r="E49" i="1"/>
  <c r="E47" i="1"/>
  <c r="E29" i="1"/>
  <c r="E25" i="1"/>
  <c r="E14" i="1"/>
  <c r="H100" i="1" l="1"/>
  <c r="E100" i="1"/>
  <c r="J101" i="1" s="1"/>
  <c r="G101" i="1" l="1"/>
  <c r="H101" i="1"/>
  <c r="K101" i="1"/>
  <c r="I101" i="1"/>
  <c r="I102" i="1" l="1"/>
</calcChain>
</file>

<file path=xl/sharedStrings.xml><?xml version="1.0" encoding="utf-8"?>
<sst xmlns="http://schemas.openxmlformats.org/spreadsheetml/2006/main" count="214" uniqueCount="147">
  <si>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</si>
  <si>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</si>
  <si>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</si>
  <si>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</si>
  <si>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</si>
  <si>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</si>
  <si>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</si>
  <si>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</si>
  <si>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</si>
  <si>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</si>
  <si>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</si>
  <si>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</si>
  <si>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</si>
  <si>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</si>
  <si>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</si>
  <si>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</si>
  <si>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</si>
  <si>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</si>
  <si>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</si>
  <si>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</si>
  <si>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</si>
  <si>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</si>
  <si>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</si>
  <si>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</si>
  <si>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</si>
  <si>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</si>
  <si>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</si>
  <si>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</si>
  <si>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</si>
  <si>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</si>
  <si>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</si>
  <si>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</si>
  <si>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</si>
  <si>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</si>
  <si>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</si>
  <si>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</si>
  <si>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</si>
  <si>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</si>
  <si>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Szkolenia osób niepełnosprawnych zaliczanych do znacznego 
 lub umiarkowanego stopnia niepełnosprawności związane z przygotowaniem ich do pracy na otwartym rynku pracy lub z prowadzoną działalnością wytwórczą lub usługową zakładu</t>
  </si>
  <si>
    <t>Naprawy maszyn i urządzeń oraz koniecznej wymiany części maszyn 
i urządzeń niezbędnych  do prowadzenia produkcji lub świadczenia usług</t>
  </si>
  <si>
    <t xml:space="preserve">Preliminarz kosztów działania Międzygminnego Zakładu Aktywności Zawodowej w Dobrej w roku 2014 </t>
  </si>
  <si>
    <t xml:space="preserve"> Finansowane        ze środków PFRON otrzymanych       bez pośrednictwa Województwa (SODiR, inne)</t>
  </si>
  <si>
    <t>max. 90%</t>
  </si>
  <si>
    <t>gaz</t>
  </si>
  <si>
    <t>energia</t>
  </si>
  <si>
    <t>woda i odbiór ścieków</t>
  </si>
  <si>
    <t>materiały biurowe</t>
  </si>
  <si>
    <t>środki czystości</t>
  </si>
  <si>
    <t>usługi telekomunikacyjne i internetowe</t>
  </si>
  <si>
    <t>usł. informatyczne i teleinformatyczne</t>
  </si>
  <si>
    <t>lekarze wg. potrzeb pracowników (DRS) um. cywilno-prawna</t>
  </si>
  <si>
    <t>koszty dowozu osób niepełnosprawnych (usł. transportowa lub dowóz własny)</t>
  </si>
  <si>
    <t>Wymiana maszyn i urządzeń w związku: 
a) ze zmianą profilu działalności zakładu 
b) z wprowadzeniem ulepszeń technicznych lub technologicznych</t>
  </si>
  <si>
    <t>czynsz dzierżawny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</si>
  <si>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</si>
  <si>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</si>
  <si>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ubezpieczenie pracowników niepełnosprawnych</t>
  </si>
  <si>
    <t>badania lekarskie pracowników niepełnosprawnych</t>
  </si>
  <si>
    <t>lekarze dla potrzeb pracowników (DRS) um. cywilno-prawna</t>
  </si>
  <si>
    <t xml:space="preserve">25 zł x 127 osób </t>
  </si>
  <si>
    <t>Składki na ubezpieczenia społeczne należne od pracodawcy, składki na FGŚP i FP należne od pracodawcy, naliczone od kwot wymienionych w pkt 1-3</t>
  </si>
  <si>
    <t xml:space="preserve">800,00 zł x 12 m-cy x 40% (wg własnego algorytmu) </t>
  </si>
  <si>
    <t xml:space="preserve">800,00 zł x 12 m-cy x 60% (wg własnego algorytmu) </t>
  </si>
  <si>
    <t>składki społeczne od pracodawcy 17,19% (em. 9,76%, renr. 6,50%, wyp. 0,93% wg stanu na dzień 07.11.2013 r.)</t>
  </si>
  <si>
    <t xml:space="preserve">3 000,00 zł x 12 m-cy x 60%  (wg własnego algorytmu) </t>
  </si>
  <si>
    <t xml:space="preserve">3 000,00 zł x 12 m-cy x 40% (wg własnego algorytmu) </t>
  </si>
  <si>
    <t>Finansowane                ze środków Samorządu Województwa</t>
  </si>
  <si>
    <t xml:space="preserve">spec. ds. płac (DAO) um. zlec. </t>
  </si>
  <si>
    <t>Dodatkowe wynagrodzenia roczne, odprawy emerytalne  i pośmiertne oraz nagrody jubileuszowe</t>
  </si>
  <si>
    <t>Nagrody i premie dla osób niepełnosprawnych zaliczonych do znacznego  lub umiarkowanego stopnia niepełnosprawności, w wysokości do 30% miesięcznego wynagrodzenia,  o któtym mowa w pkt 13</t>
  </si>
  <si>
    <t>Organizator</t>
  </si>
  <si>
    <t xml:space="preserve">badania lekarskie personelu zakładu  </t>
  </si>
  <si>
    <t>Składki na ubezpieczenia społeczne należne od pracodawcy oraz składki 
na FGŚP i FP należne od pracowdawcy, naliczone od kwot wymienionych  w pkt 13 i 14</t>
  </si>
  <si>
    <t>Materiały, energia, usługi materialne i usługi niematerialne, niezbędne  do prowadzenia działalności wytwórczej lub usługowej</t>
  </si>
  <si>
    <t xml:space="preserve">     Województwo</t>
  </si>
  <si>
    <t xml:space="preserve">spec. ds. płac (DAO) umowa zlecenie </t>
  </si>
  <si>
    <t xml:space="preserve">50 zł x 127 osób </t>
  </si>
  <si>
    <t xml:space="preserve">Dyrektor MZAZ, Kierownik Działu Rehabilitacyjno Szkoleniowego, Kierownik Działu Produkcyjno Usługowego, Kierownik Działu Marketingu Sprzedaży i Logistyki, Kierownik Działu Organizacyjno Obsługowego/Główny Księgowy, Mistrz Wydziału, Psycholog, Fizjoterapeuta, Pracownik Socjalny, Instruktor Nauki Zawodu, Ratownik Medyczny, Specjalista ds Kadr i Płac, Księgowa, Pracownik Sekretariatu i Obsługi Biura, Specjalista ds Zaopatrzenia i Sprzedaży, Specjalista ds Logistyki i Gospodarki Magazynowej, Rzemieślnik </t>
  </si>
  <si>
    <t>średnio 3.475,00 zł x 48 osób x 10,2 m-cy</t>
  </si>
  <si>
    <t>1.701.360,00 zł</t>
  </si>
  <si>
    <t>składki społeczne od pracodawcy 19,64% (em. 9,76%, rent. 6,50%, wyp. 0,93% i fundusz pracy 2,45% wg stanu na dn. 07.11.2013 r.)</t>
  </si>
  <si>
    <t>10.462,42 zł x 12 m-cy x 40% (wg własnego algorytmu)</t>
  </si>
  <si>
    <t>wywóz nieczystości, opłaty za gospodarowanie odpadami</t>
  </si>
  <si>
    <t>monitoriowanie i ochrona                        (um. cywilno-prawna)</t>
  </si>
  <si>
    <t xml:space="preserve">5 000,00 zł x 12 m-cy x 40% (wg własnego algorytmu) </t>
  </si>
  <si>
    <t>ubezpieczenie budynku i ruchomości</t>
  </si>
  <si>
    <t xml:space="preserve">5 362,00 jednorazowo x 40%    (wg własnego algorytmu) </t>
  </si>
  <si>
    <t>19 930,45 zł x 12 m-cy x 40% (wg własnego algorytmu)</t>
  </si>
  <si>
    <t xml:space="preserve">4 950,00 zł x12 m-cy x 40% (wg własnego algorytmu) </t>
  </si>
  <si>
    <t xml:space="preserve">1 500,00 zł x 10 m-cy x 40% (wg własnego algorytmu) </t>
  </si>
  <si>
    <t>50 zł x 48 osób (pracowników)</t>
  </si>
  <si>
    <t xml:space="preserve">800,00 zł x12 m-cy x 40% (wg własnego algorytmu) </t>
  </si>
  <si>
    <t>konserwacja sprzętu obsługowo-rehabilitacyjnego, budynku, wyposażenia i inne</t>
  </si>
  <si>
    <t>ok. 2 000,00 zł x 12 m-cy x 40% (wg. własnego algorytmu)</t>
  </si>
  <si>
    <t xml:space="preserve">obsługa BHP </t>
  </si>
  <si>
    <t xml:space="preserve">spec. ds. płac  um. zlec. </t>
  </si>
  <si>
    <t xml:space="preserve">2 093,70 zł x 3 m-ce (styczeń-marzec)x 40% (wg własnego algorytmu) </t>
  </si>
  <si>
    <t>2 150,00 zł x 6 m-cy x 40% (wg. własnego algorytmu)</t>
  </si>
  <si>
    <t>wydawnictwa specjalistyczne w formie papierowej                                                                        i elektronicznej (w tym prenumeraty)</t>
  </si>
  <si>
    <t>537,50x12m-cyx40%                                                                 (wg własnego algorytmu)</t>
  </si>
  <si>
    <t xml:space="preserve">1 500,00 zł x 12 m-cy x 40% (wg własnego algorytmu) </t>
  </si>
  <si>
    <t xml:space="preserve">koszt paliwa, materiałów eksploatacyjnych, przeglądów, konserwacji, napraw samochodów, usł. transportowe i inne związane z eksploatacją samochodu (ok.10 833,33 zł x 12m-cy) </t>
  </si>
  <si>
    <t xml:space="preserve">szkolenie osób niepełnosprawnych zakładu </t>
  </si>
  <si>
    <t>średnio 100 zł x 127 osób</t>
  </si>
  <si>
    <t>szkolenie personelu zakładu</t>
  </si>
  <si>
    <t xml:space="preserve">średnio 300 zł x 48 osób </t>
  </si>
  <si>
    <t>koszty używania samochodów prywatnych do celów służbowych</t>
  </si>
  <si>
    <t>wyposażenie - sprzęt komputerowy 12 jednostek roboczych (komputer+drukarka) oraz  serwer</t>
  </si>
  <si>
    <t>odzież robocza i środki ochrony osobistej</t>
  </si>
  <si>
    <t>zakup i wdrożenie oraz aktualizacja oprogramowania</t>
  </si>
  <si>
    <t>23483,98 x 6 m-cy</t>
  </si>
  <si>
    <t>pozostałe materiały, usługi materialne i niematerialne niezbędne do prawidłowej realizacji rehabilitacji, obsługi i prowadzenia działalności gdzie indziej niesklasyfikowane</t>
  </si>
  <si>
    <t>pojazd z zabudową skrzyniową o DMC do 3,5 tony do obsługi działów stolarni i ogrodnictwa (cena netto)</t>
  </si>
  <si>
    <t>materiały, narzędzia, drobne wyposażenie do działalności produkcyjno-usługowej</t>
  </si>
  <si>
    <t>zakup zestawów do podpisów elektronicznych 2 szt x 280 zł,                                                            zakup dodatkowych stanowisk, rozbudowa i aktualizacja systemów: kadry i płace, finansowo-ksiegowy, magazyny i fakturowanie, rozliczenie produkcji - 29.440 wg cenników Sage Sp. z o.o.                                                                                  wdrożenie oprogramowania                                                                                              200 godz. x 100 zł = 20.000 zł</t>
  </si>
  <si>
    <t>średnio 1 500 x 6m-cy</t>
  </si>
  <si>
    <t>1 500 km x 0,8358 x 6 m-cy</t>
  </si>
  <si>
    <t xml:space="preserve">1 445,80 zł x 9 m-cy </t>
  </si>
  <si>
    <t>serwer 1 x 8400 zł + 12 jedn. x 3 300 zł</t>
  </si>
  <si>
    <r>
      <t xml:space="preserve">średnio 90,91 zł x 165 osób                                                    </t>
    </r>
    <r>
      <rPr>
        <i/>
        <sz val="9"/>
        <rFont val="Czcionka tekstu podstawowego"/>
        <family val="2"/>
        <charset val="238"/>
      </rPr>
      <t>(w zaokr.do pełnych zł)</t>
    </r>
  </si>
  <si>
    <t xml:space="preserve">127 osób zatrudnionych  </t>
  </si>
  <si>
    <t>składki od wynagrodzeń wymienionych w pkt 14</t>
  </si>
  <si>
    <t xml:space="preserve">składki społeczne od pracodawcy 17,19% (em. 9,76%, renr. 6,50%, wyp. 0,93% </t>
  </si>
  <si>
    <t>materiały, usługi materialne i niematerialne niezbędne do prawidłowej realizacji rehabilitacji, obsługi i prowadzenia działalności gospodarczej gdzie indziej niesklasyfikowane</t>
  </si>
  <si>
    <t>średnio 8 518,70 zł x 12 m-cy</t>
  </si>
  <si>
    <t>19 930,45 zł x 12 m-cy x 60% (wg własnego algorytmu)</t>
  </si>
  <si>
    <t xml:space="preserve">4 950,00 zł x 12 m-cy x 60% (wg własnego algorytmu) </t>
  </si>
  <si>
    <t xml:space="preserve">1 500,00 zł x 12 m-cy x 60% (wg własnego algorytmu) </t>
  </si>
  <si>
    <t>monitorowanie i ochrona (umowa cywilno-prawna)</t>
  </si>
  <si>
    <t xml:space="preserve">5 000,00 zł x 12 m-cy x 60% (wg własnego algorytmu) </t>
  </si>
  <si>
    <t xml:space="preserve">5 362,00 zł jednorazowo 
x 60% (wg własnego algorytmu) </t>
  </si>
  <si>
    <t xml:space="preserve">800,00 zł x12 m-cy x 60% (wg własnego algorytmu) </t>
  </si>
  <si>
    <t xml:space="preserve">ok 2 000,00 zł x 12 m-cy x 60% (wg własnego algorytmu) </t>
  </si>
  <si>
    <t xml:space="preserve">spec. ds. płac umowa zlecenie </t>
  </si>
  <si>
    <t>wydawnictwa specjalistyczne w formie papierowej                                                                     i elektronicznej (w tym prenumeraty)</t>
  </si>
  <si>
    <t>2 150,00 zł x 6 m-cy x 60%
 (wg własnego algorytmu)</t>
  </si>
  <si>
    <t>537,50 zł x 12 m-cy x 60%                                                                 (wg własnego algorytmu)</t>
  </si>
  <si>
    <t>konserwacje sprzętu obsługowo-rehabilitacyjnego, budynku, wyposażenia i inne</t>
  </si>
  <si>
    <t xml:space="preserve">Załącznik nr 1 do Aneksu nr 1 z dnia ………………. 2014 r.
 do  umowy Nr ROPS /3/14
 z dnia 28 stycznia 2014 r.
</t>
  </si>
  <si>
    <t xml:space="preserve">2 500,00 zł x 10 m-cy x 40% (wg własnego algorytmu) </t>
  </si>
  <si>
    <t xml:space="preserve">2 500,00 zł x 10 m-cy x 60% (wg własnego algorytmu) </t>
  </si>
  <si>
    <t xml:space="preserve">1 500,00 zł x 10 m-cy x 60% (wg własnego algorytmu) </t>
  </si>
  <si>
    <t xml:space="preserve">2 093,70 zł x 3 m-ce (styczeń-marzec)x 60% (wg własnego algorytmu) </t>
  </si>
  <si>
    <t xml:space="preserve"> średnio 1 201,26 zł 
x 12 m-cy x 127 osób ( w zaokrągleniu)</t>
  </si>
  <si>
    <t xml:space="preserve">średnio 226,47 zł x 127 osób x 6 m-cy ( w zaokrągleniu) </t>
  </si>
  <si>
    <t xml:space="preserve">ok. 10 462,42 zł x 12 m-cy x 60% (wg własnego algorytmu) ( w zaokrągleniu) </t>
  </si>
  <si>
    <t>151 147,34 zł  (nie dotyczy: materiałów , usług materialnych i niematerialnych, ubezpieczenia pracowników niepełnosprawnych, badań lekarskich pracowników niepełnosprawnych)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</si>
</sst>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61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9"/>
      <name val="Czcionka tekstu podstawowego"/>
      <charset val="238"/>
    </font>
    <font>
      <sz val="9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zcionka tekstu podstawowego"/>
      <charset val="238"/>
    </font>
    <font>
      <i/>
      <sz val="9"/>
      <color theme="1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8"/>
      <name val="Arial"/>
      <family val="2"/>
      <charset val="1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Arial"/>
      <family val="2"/>
      <charset val="1"/>
    </font>
    <font>
      <i/>
      <sz val="9"/>
      <name val="Czcionka tekstu podstawowego"/>
      <family val="2"/>
      <charset val="238"/>
    </font>
    <font>
      <i/>
      <sz val="9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38" fillId="0" borderId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23" borderId="0" applyNumberFormat="0" applyBorder="0" applyAlignment="0" applyProtection="0"/>
    <xf numFmtId="0" fontId="40" fillId="11" borderId="16" applyNumberFormat="0" applyAlignment="0" applyProtection="0"/>
    <xf numFmtId="0" fontId="41" fillId="24" borderId="17" applyNumberFormat="0" applyAlignment="0" applyProtection="0"/>
    <xf numFmtId="0" fontId="42" fillId="8" borderId="0" applyNumberFormat="0" applyBorder="0" applyAlignment="0" applyProtection="0"/>
    <xf numFmtId="0" fontId="43" fillId="0" borderId="18" applyNumberFormat="0" applyFill="0" applyAlignment="0" applyProtection="0"/>
    <xf numFmtId="0" fontId="44" fillId="25" borderId="19" applyNumberFormat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8" fillId="26" borderId="0" applyNumberFormat="0" applyBorder="0" applyAlignment="0" applyProtection="0"/>
    <xf numFmtId="0" fontId="49" fillId="24" borderId="16" applyNumberFormat="0" applyAlignment="0" applyProtection="0"/>
    <xf numFmtId="0" fontId="50" fillId="0" borderId="23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27" borderId="24" applyNumberFormat="0" applyFont="0" applyAlignment="0" applyProtection="0"/>
    <xf numFmtId="44" fontId="38" fillId="0" borderId="0" applyFont="0" applyFill="0" applyBorder="0" applyAlignment="0" applyProtection="0"/>
    <xf numFmtId="0" fontId="54" fillId="7" borderId="0" applyNumberFormat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0" fontId="13" fillId="0" borderId="0" xfId="0" applyFont="1" applyAlignment="1">
      <alignment horizontal="center"/>
    </xf>
    <xf numFmtId="0" fontId="14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wrapText="1"/>
    </xf>
    <xf numFmtId="0" fontId="16" fillId="4" borderId="2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 shrinkToFi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165" fontId="7" fillId="5" borderId="2" xfId="0" applyNumberFormat="1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 textRotation="90"/>
    </xf>
    <xf numFmtId="0" fontId="22" fillId="3" borderId="1" xfId="0" applyFont="1" applyFill="1" applyBorder="1" applyAlignment="1">
      <alignment horizontal="right" vertical="center" wrapText="1" shrinkToFit="1"/>
    </xf>
    <xf numFmtId="164" fontId="9" fillId="0" borderId="1" xfId="0" applyNumberFormat="1" applyFont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textRotation="90"/>
    </xf>
    <xf numFmtId="164" fontId="7" fillId="5" borderId="7" xfId="0" applyNumberFormat="1" applyFont="1" applyFill="1" applyBorder="1" applyAlignment="1">
      <alignment horizontal="center" vertical="center" textRotation="90"/>
    </xf>
    <xf numFmtId="164" fontId="7" fillId="5" borderId="6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 shrinkToFit="1"/>
    </xf>
    <xf numFmtId="164" fontId="9" fillId="0" borderId="2" xfId="0" applyNumberFormat="1" applyFont="1" applyBorder="1" applyAlignment="1">
      <alignment vertical="center" wrapText="1"/>
    </xf>
    <xf numFmtId="164" fontId="7" fillId="5" borderId="3" xfId="0" applyNumberFormat="1" applyFont="1" applyFill="1" applyBorder="1" applyAlignment="1">
      <alignment horizontal="center" vertical="center" textRotation="90"/>
    </xf>
    <xf numFmtId="164" fontId="7" fillId="5" borderId="2" xfId="0" applyNumberFormat="1" applyFont="1" applyFill="1" applyBorder="1" applyAlignment="1">
      <alignment horizontal="center" vertical="center" textRotation="90"/>
    </xf>
    <xf numFmtId="164" fontId="9" fillId="0" borderId="1" xfId="0" applyNumberFormat="1" applyFont="1" applyBorder="1" applyAlignment="1">
      <alignment horizontal="right" wrapText="1"/>
    </xf>
    <xf numFmtId="0" fontId="0" fillId="0" borderId="0" xfId="0" applyAlignment="1">
      <alignment vertical="center" wrapText="1"/>
    </xf>
    <xf numFmtId="164" fontId="20" fillId="5" borderId="9" xfId="0" applyNumberFormat="1" applyFont="1" applyFill="1" applyBorder="1" applyAlignment="1">
      <alignment horizontal="left" vertical="center" wrapText="1"/>
    </xf>
    <xf numFmtId="164" fontId="20" fillId="5" borderId="14" xfId="0" applyNumberFormat="1" applyFont="1" applyFill="1" applyBorder="1" applyAlignment="1">
      <alignment horizontal="left" vertical="center" wrapText="1"/>
    </xf>
    <xf numFmtId="164" fontId="20" fillId="5" borderId="4" xfId="0" applyNumberFormat="1" applyFont="1" applyFill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165" fontId="26" fillId="5" borderId="2" xfId="0" applyNumberFormat="1" applyFont="1" applyFill="1" applyBorder="1" applyAlignment="1">
      <alignment horizontal="center" vertical="center" textRotation="90"/>
    </xf>
    <xf numFmtId="165" fontId="26" fillId="5" borderId="3" xfId="0" applyNumberFormat="1" applyFont="1" applyFill="1" applyBorder="1" applyAlignment="1">
      <alignment horizontal="center" vertical="center" textRotation="90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vertical="center" wrapText="1"/>
    </xf>
    <xf numFmtId="165" fontId="30" fillId="5" borderId="2" xfId="0" applyNumberFormat="1" applyFont="1" applyFill="1" applyBorder="1" applyAlignment="1">
      <alignment vertical="center" wrapText="1"/>
    </xf>
    <xf numFmtId="164" fontId="29" fillId="5" borderId="1" xfId="0" applyNumberFormat="1" applyFont="1" applyFill="1" applyBorder="1" applyAlignment="1">
      <alignment horizontal="center" vertical="center" wrapText="1"/>
    </xf>
    <xf numFmtId="165" fontId="29" fillId="5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 shrinkToFit="1"/>
    </xf>
    <xf numFmtId="164" fontId="22" fillId="3" borderId="4" xfId="0" applyNumberFormat="1" applyFont="1" applyFill="1" applyBorder="1" applyAlignment="1">
      <alignment horizontal="right" vertical="center" wrapText="1" shrinkToFit="1"/>
    </xf>
    <xf numFmtId="165" fontId="26" fillId="3" borderId="6" xfId="0" applyNumberFormat="1" applyFont="1" applyFill="1" applyBorder="1" applyAlignment="1">
      <alignment horizontal="center" vertical="center" textRotation="90"/>
    </xf>
    <xf numFmtId="0" fontId="22" fillId="3" borderId="1" xfId="0" applyFont="1" applyFill="1" applyBorder="1" applyAlignment="1">
      <alignment horizontal="center" vertical="center" wrapText="1" shrinkToFit="1"/>
    </xf>
    <xf numFmtId="0" fontId="13" fillId="3" borderId="8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left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3" fillId="5" borderId="12" xfId="0" applyFont="1" applyFill="1" applyBorder="1" applyAlignment="1">
      <alignment horizontal="left" vertical="center" wrapText="1"/>
    </xf>
    <xf numFmtId="0" fontId="33" fillId="5" borderId="10" xfId="0" applyFont="1" applyFill="1" applyBorder="1" applyAlignment="1">
      <alignment horizontal="left" vertical="center" wrapText="1"/>
    </xf>
    <xf numFmtId="0" fontId="33" fillId="5" borderId="11" xfId="0" applyFont="1" applyFill="1" applyBorder="1" applyAlignment="1">
      <alignment horizontal="left" vertical="center" wrapText="1"/>
    </xf>
    <xf numFmtId="0" fontId="33" fillId="5" borderId="13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right" vertical="center" wrapText="1"/>
    </xf>
    <xf numFmtId="0" fontId="34" fillId="3" borderId="1" xfId="0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/>
    </xf>
    <xf numFmtId="164" fontId="34" fillId="3" borderId="4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right" vertical="center"/>
    </xf>
    <xf numFmtId="164" fontId="34" fillId="3" borderId="4" xfId="0" applyNumberFormat="1" applyFont="1" applyFill="1" applyBorder="1" applyAlignment="1">
      <alignment horizontal="right" vertical="center"/>
    </xf>
    <xf numFmtId="8" fontId="34" fillId="3" borderId="4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center" vertical="center" wrapText="1" shrinkToFit="1"/>
    </xf>
    <xf numFmtId="164" fontId="4" fillId="5" borderId="1" xfId="0" applyNumberFormat="1" applyFont="1" applyFill="1" applyBorder="1" applyAlignment="1">
      <alignment horizontal="center" vertical="center" textRotation="90" wrapText="1" shrinkToFit="1"/>
    </xf>
    <xf numFmtId="164" fontId="29" fillId="5" borderId="5" xfId="0" applyNumberFormat="1" applyFont="1" applyFill="1" applyBorder="1" applyAlignment="1">
      <alignment horizontal="center" vertical="center" wrapText="1" shrinkToFit="1"/>
    </xf>
    <xf numFmtId="164" fontId="29" fillId="3" borderId="1" xfId="0" applyNumberFormat="1" applyFont="1" applyFill="1" applyBorder="1" applyAlignment="1">
      <alignment horizontal="center" vertical="center" wrapText="1" shrinkToFit="1"/>
    </xf>
    <xf numFmtId="164" fontId="4" fillId="0" borderId="1" xfId="0" applyNumberFormat="1" applyFont="1" applyFill="1" applyBorder="1" applyAlignment="1">
      <alignment horizontal="center" vertical="center" wrapText="1" shrinkToFit="1"/>
    </xf>
    <xf numFmtId="164" fontId="13" fillId="0" borderId="0" xfId="0" applyNumberFormat="1" applyFont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 wrapText="1" shrinkToFit="1"/>
    </xf>
    <xf numFmtId="10" fontId="4" fillId="3" borderId="0" xfId="0" applyNumberFormat="1" applyFont="1" applyFill="1" applyBorder="1" applyAlignment="1">
      <alignment horizontal="center" vertical="center" textRotation="90" wrapText="1" shrinkToFit="1"/>
    </xf>
    <xf numFmtId="10" fontId="4" fillId="5" borderId="9" xfId="0" applyNumberFormat="1" applyFont="1" applyFill="1" applyBorder="1" applyAlignment="1">
      <alignment horizontal="center" vertical="center" wrapText="1" shrinkToFit="1"/>
    </xf>
    <xf numFmtId="10" fontId="4" fillId="5" borderId="2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 textRotation="90" wrapText="1" shrinkToFit="1"/>
    </xf>
    <xf numFmtId="0" fontId="29" fillId="3" borderId="0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left" wrapText="1"/>
    </xf>
    <xf numFmtId="165" fontId="4" fillId="3" borderId="0" xfId="0" applyNumberFormat="1" applyFont="1" applyFill="1" applyBorder="1" applyAlignment="1">
      <alignment horizontal="center" vertical="center" wrapText="1" shrinkToFit="1"/>
    </xf>
    <xf numFmtId="0" fontId="22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164" fontId="35" fillId="0" borderId="0" xfId="0" applyNumberFormat="1" applyFont="1" applyAlignment="1">
      <alignment wrapText="1"/>
    </xf>
    <xf numFmtId="165" fontId="35" fillId="0" borderId="0" xfId="0" applyNumberFormat="1" applyFont="1" applyAlignment="1">
      <alignment horizontal="center" textRotation="90" wrapText="1" shrinkToFit="1"/>
    </xf>
    <xf numFmtId="0" fontId="13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wrapText="1" shrinkToFit="1"/>
    </xf>
    <xf numFmtId="0" fontId="35" fillId="0" borderId="0" xfId="0" applyFont="1" applyAlignment="1">
      <alignment horizontal="center" wrapText="1" shrinkToFit="1"/>
    </xf>
    <xf numFmtId="0" fontId="22" fillId="0" borderId="0" xfId="0" applyFont="1" applyAlignment="1">
      <alignment horizontal="center" vertical="center" wrapText="1" shrinkToFit="1"/>
    </xf>
    <xf numFmtId="165" fontId="22" fillId="0" borderId="0" xfId="0" applyNumberFormat="1" applyFont="1" applyAlignment="1">
      <alignment horizontal="center"/>
    </xf>
    <xf numFmtId="164" fontId="23" fillId="0" borderId="9" xfId="0" applyNumberFormat="1" applyFont="1" applyBorder="1" applyAlignment="1">
      <alignment vertical="center" wrapText="1"/>
    </xf>
    <xf numFmtId="0" fontId="18" fillId="5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 textRotation="90"/>
    </xf>
    <xf numFmtId="164" fontId="56" fillId="0" borderId="1" xfId="1" applyNumberFormat="1" applyFont="1" applyBorder="1" applyAlignment="1">
      <alignment horizontal="center" vertical="center" wrapText="1"/>
    </xf>
    <xf numFmtId="0" fontId="56" fillId="28" borderId="4" xfId="1" applyFont="1" applyFill="1" applyBorder="1" applyAlignment="1">
      <alignment horizontal="center" vertical="center" wrapText="1" shrinkToFit="1"/>
    </xf>
    <xf numFmtId="8" fontId="32" fillId="0" borderId="1" xfId="1" applyNumberFormat="1" applyFont="1" applyBorder="1" applyAlignment="1">
      <alignment horizontal="right" vertical="center"/>
    </xf>
    <xf numFmtId="4" fontId="32" fillId="0" borderId="25" xfId="1" applyNumberFormat="1" applyFont="1" applyBorder="1" applyAlignment="1">
      <alignment horizontal="right" vertical="center" wrapText="1"/>
    </xf>
    <xf numFmtId="4" fontId="58" fillId="0" borderId="25" xfId="1" applyNumberFormat="1" applyFont="1" applyBorder="1" applyAlignment="1">
      <alignment horizontal="right" vertical="center" wrapText="1"/>
    </xf>
    <xf numFmtId="0" fontId="59" fillId="28" borderId="4" xfId="1" applyFont="1" applyFill="1" applyBorder="1" applyAlignment="1">
      <alignment horizontal="left" vertical="center" wrapText="1" shrinkToFit="1"/>
    </xf>
    <xf numFmtId="0" fontId="23" fillId="28" borderId="4" xfId="1" applyFont="1" applyFill="1" applyBorder="1" applyAlignment="1">
      <alignment horizontal="center" vertical="center" wrapText="1" shrinkToFit="1"/>
    </xf>
    <xf numFmtId="164" fontId="55" fillId="0" borderId="2" xfId="1" applyNumberFormat="1" applyFont="1" applyBorder="1" applyAlignment="1">
      <alignment horizontal="center" vertical="center" wrapText="1"/>
    </xf>
    <xf numFmtId="164" fontId="55" fillId="0" borderId="2" xfId="1" applyNumberFormat="1" applyFont="1" applyBorder="1" applyAlignment="1">
      <alignment horizontal="center" vertical="center" wrapText="1"/>
    </xf>
    <xf numFmtId="4" fontId="32" fillId="0" borderId="25" xfId="1" applyNumberFormat="1" applyFont="1" applyFill="1" applyBorder="1" applyAlignment="1">
      <alignment horizontal="right" vertical="center" wrapText="1"/>
    </xf>
    <xf numFmtId="4" fontId="20" fillId="5" borderId="1" xfId="1" applyNumberFormat="1" applyFont="1" applyFill="1" applyBorder="1" applyAlignment="1">
      <alignment horizontal="right" vertical="center"/>
    </xf>
    <xf numFmtId="0" fontId="55" fillId="28" borderId="1" xfId="1" applyFont="1" applyFill="1" applyBorder="1" applyAlignment="1">
      <alignment horizontal="center" vertical="center" wrapText="1"/>
    </xf>
    <xf numFmtId="0" fontId="55" fillId="28" borderId="1" xfId="1" applyFont="1" applyFill="1" applyBorder="1" applyAlignment="1">
      <alignment horizontal="center" vertical="center" wrapText="1"/>
    </xf>
    <xf numFmtId="4" fontId="20" fillId="5" borderId="5" xfId="1" applyNumberFormat="1" applyFont="1" applyFill="1" applyBorder="1" applyAlignment="1">
      <alignment horizontal="right" vertical="center"/>
    </xf>
    <xf numFmtId="0" fontId="57" fillId="5" borderId="1" xfId="1" applyFont="1" applyFill="1" applyBorder="1" applyAlignment="1">
      <alignment horizontal="right" vertical="center"/>
    </xf>
    <xf numFmtId="0" fontId="24" fillId="28" borderId="4" xfId="1" applyFont="1" applyFill="1" applyBorder="1" applyAlignment="1">
      <alignment horizontal="center" vertical="center" wrapText="1" shrinkToFit="1"/>
    </xf>
    <xf numFmtId="4" fontId="60" fillId="0" borderId="25" xfId="1" applyNumberFormat="1" applyFont="1" applyBorder="1" applyAlignment="1">
      <alignment horizontal="right" vertical="center" wrapText="1"/>
    </xf>
    <xf numFmtId="0" fontId="34" fillId="3" borderId="1" xfId="0" applyFont="1" applyFill="1" applyBorder="1" applyAlignment="1">
      <alignment horizontal="right" vertical="center" wrapText="1" shrinkToFit="1"/>
    </xf>
    <xf numFmtId="0" fontId="34" fillId="3" borderId="4" xfId="0" applyFont="1" applyFill="1" applyBorder="1" applyAlignment="1">
      <alignment horizontal="center" vertical="center" wrapText="1" shrinkToFit="1"/>
    </xf>
    <xf numFmtId="164" fontId="34" fillId="3" borderId="4" xfId="0" applyNumberFormat="1" applyFont="1" applyFill="1" applyBorder="1" applyAlignment="1">
      <alignment horizontal="right" vertical="center" wrapText="1" shrinkToFit="1"/>
    </xf>
    <xf numFmtId="0" fontId="13" fillId="5" borderId="2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64" fontId="33" fillId="3" borderId="2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left" vertical="center" wrapText="1" shrinkToFit="1"/>
    </xf>
    <xf numFmtId="0" fontId="25" fillId="5" borderId="14" xfId="0" applyFont="1" applyFill="1" applyBorder="1" applyAlignment="1">
      <alignment horizontal="left" vertical="center" wrapText="1" shrinkToFit="1"/>
    </xf>
    <xf numFmtId="0" fontId="25" fillId="5" borderId="4" xfId="0" applyFont="1" applyFill="1" applyBorder="1" applyAlignment="1">
      <alignment horizontal="left" vertical="center" wrapText="1" shrinkToFit="1"/>
    </xf>
    <xf numFmtId="0" fontId="5" fillId="5" borderId="9" xfId="0" applyFont="1" applyFill="1" applyBorder="1" applyAlignment="1">
      <alignment horizontal="left" vertical="center" wrapText="1" shrinkToFit="1"/>
    </xf>
    <xf numFmtId="0" fontId="5" fillId="5" borderId="14" xfId="0" applyFont="1" applyFill="1" applyBorder="1" applyAlignment="1">
      <alignment horizontal="left" vertical="center" wrapText="1" shrinkToFit="1"/>
    </xf>
    <xf numFmtId="0" fontId="5" fillId="5" borderId="4" xfId="0" applyFont="1" applyFill="1" applyBorder="1" applyAlignment="1">
      <alignment horizontal="left" vertical="center" wrapText="1" shrinkToFit="1"/>
    </xf>
    <xf numFmtId="0" fontId="13" fillId="5" borderId="2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7" fillId="5" borderId="15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19" fillId="3" borderId="2" xfId="0" applyNumberFormat="1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3" fillId="5" borderId="9" xfId="0" applyFont="1" applyFill="1" applyBorder="1" applyAlignment="1">
      <alignment horizontal="left" vertical="center" wrapText="1"/>
    </xf>
    <xf numFmtId="0" fontId="33" fillId="5" borderId="14" xfId="0" applyFont="1" applyFill="1" applyBorder="1" applyAlignment="1">
      <alignment horizontal="left" vertical="center" wrapText="1"/>
    </xf>
    <xf numFmtId="0" fontId="33" fillId="5" borderId="4" xfId="0" applyFont="1" applyFill="1" applyBorder="1" applyAlignment="1">
      <alignment horizontal="left" vertical="center" wrapText="1"/>
    </xf>
    <xf numFmtId="164" fontId="7" fillId="5" borderId="2" xfId="0" applyNumberFormat="1" applyFont="1" applyFill="1" applyBorder="1" applyAlignment="1">
      <alignment horizontal="center" vertical="center" textRotation="90"/>
    </xf>
    <xf numFmtId="164" fontId="7" fillId="5" borderId="5" xfId="0" applyNumberFormat="1" applyFont="1" applyFill="1" applyBorder="1" applyAlignment="1">
      <alignment horizontal="center" vertical="center" textRotation="90"/>
    </xf>
    <xf numFmtId="165" fontId="19" fillId="3" borderId="5" xfId="0" applyNumberFormat="1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left" vertical="center" wrapText="1"/>
    </xf>
    <xf numFmtId="0" fontId="33" fillId="5" borderId="8" xfId="0" applyFont="1" applyFill="1" applyBorder="1" applyAlignment="1">
      <alignment horizontal="left" vertical="center" wrapText="1"/>
    </xf>
    <xf numFmtId="0" fontId="33" fillId="5" borderId="15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5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right" wrapText="1" shrinkToFi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26" fillId="5" borderId="2" xfId="0" applyNumberFormat="1" applyFont="1" applyFill="1" applyBorder="1" applyAlignment="1">
      <alignment horizontal="center" vertical="center"/>
    </xf>
    <xf numFmtId="164" fontId="26" fillId="5" borderId="3" xfId="0" applyNumberFormat="1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 wrapText="1"/>
    </xf>
    <xf numFmtId="164" fontId="26" fillId="3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5" fontId="27" fillId="5" borderId="2" xfId="0" applyNumberFormat="1" applyFont="1" applyFill="1" applyBorder="1" applyAlignment="1">
      <alignment horizontal="center" vertical="center" wrapText="1"/>
    </xf>
    <xf numFmtId="165" fontId="32" fillId="5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33" fillId="3" borderId="3" xfId="0" applyNumberFormat="1" applyFont="1" applyFill="1" applyBorder="1" applyAlignment="1">
      <alignment horizontal="center" vertical="center"/>
    </xf>
    <xf numFmtId="164" fontId="36" fillId="0" borderId="2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vertical="center" wrapText="1" shrinkToFit="1"/>
    </xf>
    <xf numFmtId="0" fontId="5" fillId="5" borderId="14" xfId="0" applyFont="1" applyFill="1" applyBorder="1" applyAlignment="1">
      <alignment vertical="center" wrapText="1" shrinkToFit="1"/>
    </xf>
    <xf numFmtId="0" fontId="5" fillId="5" borderId="4" xfId="0" applyFont="1" applyFill="1" applyBorder="1" applyAlignment="1">
      <alignment vertical="center" wrapText="1" shrinkToFit="1"/>
    </xf>
    <xf numFmtId="165" fontId="19" fillId="5" borderId="2" xfId="0" applyNumberFormat="1" applyFont="1" applyFill="1" applyBorder="1" applyAlignment="1">
      <alignment horizontal="center" vertical="center"/>
    </xf>
    <xf numFmtId="165" fontId="19" fillId="5" borderId="3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5" fontId="19" fillId="5" borderId="15" xfId="0" applyNumberFormat="1" applyFont="1" applyFill="1" applyBorder="1" applyAlignment="1">
      <alignment horizontal="center" vertical="center"/>
    </xf>
    <xf numFmtId="165" fontId="7" fillId="5" borderId="12" xfId="0" applyNumberFormat="1" applyFont="1" applyFill="1" applyBorder="1" applyAlignment="1">
      <alignment horizontal="center" vertical="center"/>
    </xf>
    <xf numFmtId="165" fontId="19" fillId="5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horizontal="center" vertical="center" wrapText="1"/>
    </xf>
    <xf numFmtId="10" fontId="4" fillId="5" borderId="9" xfId="0" applyNumberFormat="1" applyFont="1" applyFill="1" applyBorder="1" applyAlignment="1">
      <alignment horizontal="center" vertical="center" wrapText="1" shrinkToFit="1"/>
    </xf>
    <xf numFmtId="10" fontId="4" fillId="5" borderId="14" xfId="0" applyNumberFormat="1" applyFont="1" applyFill="1" applyBorder="1" applyAlignment="1">
      <alignment horizontal="center" vertical="center" wrapText="1" shrinkToFit="1"/>
    </xf>
    <xf numFmtId="10" fontId="4" fillId="5" borderId="4" xfId="0" applyNumberFormat="1" applyFont="1" applyFill="1" applyBorder="1" applyAlignment="1">
      <alignment horizontal="center" vertical="center" wrapText="1" shrinkToFit="1"/>
    </xf>
    <xf numFmtId="165" fontId="4" fillId="3" borderId="8" xfId="0" applyNumberFormat="1" applyFont="1" applyFill="1" applyBorder="1" applyAlignment="1">
      <alignment horizontal="center" vertical="center" wrapText="1" shrinkToFit="1"/>
    </xf>
    <xf numFmtId="165" fontId="29" fillId="3" borderId="0" xfId="0" applyNumberFormat="1" applyFont="1" applyFill="1" applyBorder="1" applyAlignment="1">
      <alignment horizontal="center" vertical="center" wrapText="1" shrinkToFit="1"/>
    </xf>
    <xf numFmtId="165" fontId="4" fillId="3" borderId="0" xfId="0" applyNumberFormat="1" applyFont="1" applyFill="1" applyBorder="1" applyAlignment="1">
      <alignment horizontal="right" wrapText="1" shrinkToFit="1"/>
    </xf>
    <xf numFmtId="165" fontId="35" fillId="0" borderId="0" xfId="0" applyNumberFormat="1" applyFont="1" applyAlignment="1">
      <alignment horizont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center" vertical="center"/>
    </xf>
    <xf numFmtId="165" fontId="27" fillId="5" borderId="2" xfId="0" applyNumberFormat="1" applyFont="1" applyFill="1" applyBorder="1" applyAlignment="1">
      <alignment horizontal="center" vertical="center"/>
    </xf>
    <xf numFmtId="165" fontId="27" fillId="5" borderId="3" xfId="0" applyNumberFormat="1" applyFont="1" applyFill="1" applyBorder="1" applyAlignment="1">
      <alignment horizontal="center" vertical="center"/>
    </xf>
    <xf numFmtId="0" fontId="12" fillId="3" borderId="9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65" fontId="29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27" fillId="3" borderId="2" xfId="0" applyNumberFormat="1" applyFont="1" applyFill="1" applyBorder="1" applyAlignment="1">
      <alignment horizontal="center" vertical="center"/>
    </xf>
    <xf numFmtId="165" fontId="27" fillId="3" borderId="3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textRotation="90"/>
    </xf>
    <xf numFmtId="164" fontId="4" fillId="5" borderId="3" xfId="0" applyNumberFormat="1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5" fillId="5" borderId="9" xfId="0" applyFont="1" applyFill="1" applyBorder="1" applyAlignment="1">
      <alignment vertical="center" wrapText="1" shrinkToFit="1"/>
    </xf>
    <xf numFmtId="0" fontId="25" fillId="5" borderId="14" xfId="0" applyFont="1" applyFill="1" applyBorder="1" applyAlignment="1">
      <alignment vertical="center" wrapText="1" shrinkToFit="1"/>
    </xf>
    <xf numFmtId="0" fontId="25" fillId="5" borderId="4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center" wrapText="1" shrinkToFit="1"/>
    </xf>
    <xf numFmtId="0" fontId="11" fillId="0" borderId="0" xfId="0" applyFont="1" applyAlignment="1">
      <alignment horizontal="center" wrapText="1" shrinkToFit="1"/>
    </xf>
    <xf numFmtId="164" fontId="7" fillId="5" borderId="2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65" fontId="5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4" fontId="37" fillId="0" borderId="2" xfId="1" applyNumberFormat="1" applyFont="1" applyBorder="1" applyAlignment="1">
      <alignment horizontal="left" vertical="center" wrapText="1"/>
    </xf>
    <xf numFmtId="4" fontId="37" fillId="0" borderId="3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5" fontId="29" fillId="3" borderId="2" xfId="0" applyNumberFormat="1" applyFont="1" applyFill="1" applyBorder="1" applyAlignment="1">
      <alignment horizontal="center" vertical="center"/>
    </xf>
    <xf numFmtId="165" fontId="29" fillId="3" borderId="3" xfId="0" applyNumberFormat="1" applyFont="1" applyFill="1" applyBorder="1" applyAlignment="1">
      <alignment horizontal="center" vertical="center"/>
    </xf>
    <xf numFmtId="164" fontId="27" fillId="3" borderId="2" xfId="0" applyNumberFormat="1" applyFont="1" applyFill="1" applyBorder="1" applyAlignment="1">
      <alignment horizontal="center" vertical="center"/>
    </xf>
    <xf numFmtId="164" fontId="27" fillId="3" borderId="3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0" fontId="22" fillId="3" borderId="5" xfId="0" applyFont="1" applyFill="1" applyBorder="1" applyAlignment="1">
      <alignment horizontal="center" vertical="center" wrapText="1" shrinkToFit="1"/>
    </xf>
    <xf numFmtId="164" fontId="22" fillId="3" borderId="2" xfId="0" applyNumberFormat="1" applyFont="1" applyFill="1" applyBorder="1" applyAlignment="1">
      <alignment horizontal="right" vertical="center" wrapText="1" shrinkToFit="1"/>
    </xf>
    <xf numFmtId="164" fontId="22" fillId="3" borderId="3" xfId="0" applyNumberFormat="1" applyFont="1" applyFill="1" applyBorder="1" applyAlignment="1">
      <alignment horizontal="right" vertical="center" wrapText="1" shrinkToFit="1"/>
    </xf>
    <xf numFmtId="164" fontId="22" fillId="3" borderId="5" xfId="0" applyNumberFormat="1" applyFont="1" applyFill="1" applyBorder="1" applyAlignment="1">
      <alignment horizontal="right" vertical="center" wrapText="1" shrinkToFit="1"/>
    </xf>
    <xf numFmtId="164" fontId="26" fillId="3" borderId="2" xfId="0" applyNumberFormat="1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25" fillId="2" borderId="9" xfId="0" applyFont="1" applyFill="1" applyBorder="1" applyAlignment="1">
      <alignment horizontal="right" vertical="center"/>
    </xf>
    <xf numFmtId="0" fontId="25" fillId="2" borderId="14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164" fontId="29" fillId="0" borderId="1" xfId="0" applyNumberFormat="1" applyFont="1" applyFill="1" applyBorder="1" applyAlignment="1">
      <alignment horizontal="center" vertical="center"/>
    </xf>
    <xf numFmtId="164" fontId="29" fillId="5" borderId="2" xfId="0" applyNumberFormat="1" applyFont="1" applyFill="1" applyBorder="1" applyAlignment="1">
      <alignment horizontal="center" vertical="center"/>
    </xf>
    <xf numFmtId="164" fontId="29" fillId="5" borderId="5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 wrapText="1"/>
    </xf>
  </cellXfs>
  <cellStyles count="44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1"/>
    <cellStyle name="Obliczenia 2" xfId="36"/>
    <cellStyle name="Suma 2" xfId="37"/>
    <cellStyle name="Tekst objaśnienia 2" xfId="38"/>
    <cellStyle name="Tekst ostrzeżenia 2" xfId="39"/>
    <cellStyle name="Tytuł 2" xfId="40"/>
    <cellStyle name="Uwaga 2" xfId="41"/>
    <cellStyle name="Walutowy 2" xfId="42"/>
    <cellStyle name="Złe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showRuler="0" view="pageBreakPreview" zoomScaleNormal="130" zoomScaleSheetLayoutView="100" zoomScalePageLayoutView="94" workbookViewId="0">
      <pane ySplit="9" topLeftCell="A84" activePane="bottomLeft" state="frozen"/>
      <selection pane="bottomLeft" activeCell="K78" sqref="K78:K97"/>
    </sheetView>
  </sheetViews>
  <sheetFormatPr defaultRowHeight="14.25"/>
  <cols>
    <col min="1" max="1" width="2.5" style="5" customWidth="1"/>
    <col min="2" max="2" width="26.375" style="3" customWidth="1"/>
    <col min="3" max="3" width="21.625" style="3" customWidth="1"/>
    <col min="4" max="4" width="13.625" style="3" customWidth="1"/>
    <col min="5" max="5" width="13.75" style="8" customWidth="1"/>
    <col min="6" max="6" width="11.625" style="8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9" hidden="1" customWidth="1"/>
    <col min="13" max="13" width="15.625" style="4" customWidth="1"/>
  </cols>
  <sheetData>
    <row r="1" spans="1:17" ht="77.25" customHeight="1">
      <c r="G1" s="183" t="s">
        <v>138</v>
      </c>
      <c r="H1" s="183"/>
      <c r="I1" s="183"/>
      <c r="J1" s="183"/>
      <c r="K1" s="183"/>
      <c r="L1" s="183"/>
      <c r="M1" s="183"/>
    </row>
    <row r="2" spans="1:17" ht="6" customHeight="1">
      <c r="G2" s="188"/>
      <c r="H2" s="188"/>
      <c r="I2" s="188"/>
      <c r="J2" s="188"/>
      <c r="L2" s="4"/>
    </row>
    <row r="3" spans="1:17" ht="12.75" customHeight="1">
      <c r="B3" s="270"/>
      <c r="C3" s="270"/>
    </row>
    <row r="4" spans="1:17" ht="5.25" customHeight="1">
      <c r="B4" s="271"/>
      <c r="C4" s="271"/>
      <c r="I4" s="4" t="s">
        <v>4</v>
      </c>
    </row>
    <row r="5" spans="1:17" hidden="1"/>
    <row r="6" spans="1:17" ht="19.5">
      <c r="A6" s="274" t="s">
        <v>40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9"/>
      <c r="M6" s="29"/>
    </row>
    <row r="7" spans="1:17" ht="10.5" customHeight="1">
      <c r="B7" s="2"/>
      <c r="C7" s="2"/>
      <c r="D7" s="2"/>
    </row>
    <row r="8" spans="1:17" s="1" customFormat="1" ht="96.75" customHeight="1">
      <c r="A8" s="11" t="s">
        <v>0</v>
      </c>
      <c r="B8" s="12" t="s">
        <v>16</v>
      </c>
      <c r="C8" s="12" t="s">
        <v>28</v>
      </c>
      <c r="D8" s="12" t="s">
        <v>1</v>
      </c>
      <c r="E8" s="13" t="s">
        <v>5</v>
      </c>
      <c r="F8" s="14" t="s">
        <v>7</v>
      </c>
      <c r="G8" s="15" t="s">
        <v>29</v>
      </c>
      <c r="H8" s="15" t="s">
        <v>41</v>
      </c>
      <c r="I8" s="15" t="s">
        <v>15</v>
      </c>
      <c r="J8" s="15" t="s">
        <v>21</v>
      </c>
      <c r="K8" s="15" t="s">
        <v>31</v>
      </c>
      <c r="L8" s="16" t="s">
        <v>8</v>
      </c>
      <c r="M8" s="15" t="s">
        <v>66</v>
      </c>
      <c r="O8" s="48"/>
    </row>
    <row r="9" spans="1:17" s="6" customFormat="1" ht="12" customHeight="1">
      <c r="A9" s="17">
        <v>1</v>
      </c>
      <c r="B9" s="18">
        <v>2</v>
      </c>
      <c r="C9" s="18">
        <v>3</v>
      </c>
      <c r="D9" s="18">
        <v>4</v>
      </c>
      <c r="E9" s="19">
        <v>5</v>
      </c>
      <c r="F9" s="19">
        <v>5</v>
      </c>
      <c r="G9" s="20">
        <v>6</v>
      </c>
      <c r="H9" s="20">
        <v>7</v>
      </c>
      <c r="I9" s="20">
        <v>8</v>
      </c>
      <c r="J9" s="21">
        <v>9</v>
      </c>
      <c r="K9" s="21">
        <v>10</v>
      </c>
      <c r="L9" s="22">
        <v>12</v>
      </c>
      <c r="M9" s="21">
        <v>11</v>
      </c>
    </row>
    <row r="10" spans="1:17" s="6" customFormat="1" ht="14.25" customHeight="1">
      <c r="A10" s="17"/>
      <c r="B10" s="18"/>
      <c r="C10" s="18"/>
      <c r="D10" s="18"/>
      <c r="E10" s="23" t="s">
        <v>20</v>
      </c>
      <c r="F10" s="23"/>
      <c r="G10" s="275" t="s">
        <v>42</v>
      </c>
      <c r="H10" s="276"/>
      <c r="I10" s="24"/>
      <c r="J10" s="25"/>
      <c r="K10" s="25"/>
      <c r="L10" s="22"/>
      <c r="M10" s="25"/>
    </row>
    <row r="11" spans="1:17" s="6" customFormat="1" ht="19.5" customHeight="1">
      <c r="A11" s="17"/>
      <c r="B11" s="249" t="s">
        <v>17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1"/>
    </row>
    <row r="12" spans="1:17" s="1" customFormat="1" ht="33.75" customHeight="1">
      <c r="A12" s="145">
        <v>1</v>
      </c>
      <c r="B12" s="140" t="s">
        <v>36</v>
      </c>
      <c r="C12" s="141"/>
      <c r="D12" s="142"/>
      <c r="E12" s="153">
        <v>0</v>
      </c>
      <c r="F12" s="30"/>
      <c r="G12" s="272">
        <v>0</v>
      </c>
      <c r="H12" s="161" t="s">
        <v>19</v>
      </c>
      <c r="I12" s="153">
        <v>0</v>
      </c>
      <c r="J12" s="184">
        <v>0</v>
      </c>
      <c r="K12" s="218" t="s">
        <v>19</v>
      </c>
      <c r="L12" s="191"/>
      <c r="M12" s="189">
        <v>0</v>
      </c>
    </row>
    <row r="13" spans="1:17" s="1" customFormat="1" ht="12.75" customHeight="1">
      <c r="A13" s="264"/>
      <c r="B13" s="34" t="s">
        <v>6</v>
      </c>
      <c r="C13" s="34" t="s">
        <v>6</v>
      </c>
      <c r="D13" s="47">
        <v>0</v>
      </c>
      <c r="E13" s="179"/>
      <c r="F13" s="32"/>
      <c r="G13" s="273"/>
      <c r="H13" s="172"/>
      <c r="I13" s="193"/>
      <c r="J13" s="185"/>
      <c r="K13" s="219"/>
      <c r="L13" s="192"/>
      <c r="M13" s="190"/>
    </row>
    <row r="14" spans="1:17" s="1" customFormat="1" ht="27.75" customHeight="1">
      <c r="A14" s="145">
        <v>2</v>
      </c>
      <c r="B14" s="137" t="s">
        <v>9</v>
      </c>
      <c r="C14" s="138"/>
      <c r="D14" s="139"/>
      <c r="E14" s="202">
        <f>G14+M14</f>
        <v>1701360</v>
      </c>
      <c r="F14" s="53"/>
      <c r="G14" s="202">
        <v>1287491.6000000001</v>
      </c>
      <c r="H14" s="254" t="s">
        <v>19</v>
      </c>
      <c r="I14" s="202">
        <v>0</v>
      </c>
      <c r="J14" s="194">
        <v>0</v>
      </c>
      <c r="K14" s="247" t="s">
        <v>19</v>
      </c>
      <c r="L14" s="266" t="s">
        <v>6</v>
      </c>
      <c r="M14" s="293">
        <v>413868.4</v>
      </c>
      <c r="Q14" s="9"/>
    </row>
    <row r="15" spans="1:17" s="1" customFormat="1" ht="25.5" customHeight="1">
      <c r="A15" s="264"/>
      <c r="B15" s="278" t="s">
        <v>77</v>
      </c>
      <c r="C15" s="287" t="s">
        <v>78</v>
      </c>
      <c r="D15" s="290" t="s">
        <v>79</v>
      </c>
      <c r="E15" s="149"/>
      <c r="F15" s="54"/>
      <c r="G15" s="149"/>
      <c r="H15" s="255"/>
      <c r="I15" s="195"/>
      <c r="J15" s="195"/>
      <c r="K15" s="248"/>
      <c r="L15" s="149"/>
      <c r="M15" s="294"/>
    </row>
    <row r="16" spans="1:17" s="1" customFormat="1" ht="19.5" customHeight="1">
      <c r="A16" s="264"/>
      <c r="B16" s="279"/>
      <c r="C16" s="288"/>
      <c r="D16" s="291"/>
      <c r="E16" s="149"/>
      <c r="F16" s="54"/>
      <c r="G16" s="149"/>
      <c r="H16" s="255"/>
      <c r="I16" s="195"/>
      <c r="J16" s="195"/>
      <c r="K16" s="248"/>
      <c r="L16" s="149"/>
      <c r="M16" s="294"/>
    </row>
    <row r="17" spans="1:13" s="1" customFormat="1" ht="24" customHeight="1">
      <c r="A17" s="264"/>
      <c r="B17" s="279"/>
      <c r="C17" s="288"/>
      <c r="D17" s="291"/>
      <c r="E17" s="149"/>
      <c r="F17" s="54"/>
      <c r="G17" s="149"/>
      <c r="H17" s="255"/>
      <c r="I17" s="195"/>
      <c r="J17" s="195"/>
      <c r="K17" s="248"/>
      <c r="L17" s="149"/>
      <c r="M17" s="294"/>
    </row>
    <row r="18" spans="1:13" s="1" customFormat="1" ht="23.25" customHeight="1">
      <c r="A18" s="264"/>
      <c r="B18" s="279"/>
      <c r="C18" s="288"/>
      <c r="D18" s="291"/>
      <c r="E18" s="149"/>
      <c r="F18" s="54"/>
      <c r="G18" s="149"/>
      <c r="H18" s="255"/>
      <c r="I18" s="195"/>
      <c r="J18" s="195"/>
      <c r="K18" s="248"/>
      <c r="L18" s="149"/>
      <c r="M18" s="294"/>
    </row>
    <row r="19" spans="1:13" s="1" customFormat="1" ht="18" customHeight="1">
      <c r="A19" s="264"/>
      <c r="B19" s="279"/>
      <c r="C19" s="288"/>
      <c r="D19" s="291"/>
      <c r="E19" s="149"/>
      <c r="F19" s="54"/>
      <c r="G19" s="149"/>
      <c r="H19" s="255"/>
      <c r="I19" s="195"/>
      <c r="J19" s="195"/>
      <c r="K19" s="248"/>
      <c r="L19" s="149"/>
      <c r="M19" s="294"/>
    </row>
    <row r="20" spans="1:13" s="1" customFormat="1" ht="15" customHeight="1">
      <c r="A20" s="264"/>
      <c r="B20" s="279"/>
      <c r="C20" s="288"/>
      <c r="D20" s="291"/>
      <c r="E20" s="149"/>
      <c r="F20" s="54"/>
      <c r="G20" s="149"/>
      <c r="H20" s="255"/>
      <c r="I20" s="195"/>
      <c r="J20" s="195"/>
      <c r="K20" s="248"/>
      <c r="L20" s="149"/>
      <c r="M20" s="294"/>
    </row>
    <row r="21" spans="1:13" s="1" customFormat="1" ht="21.75" customHeight="1">
      <c r="A21" s="264"/>
      <c r="B21" s="279"/>
      <c r="C21" s="288"/>
      <c r="D21" s="291"/>
      <c r="E21" s="149"/>
      <c r="F21" s="54"/>
      <c r="G21" s="149"/>
      <c r="H21" s="255"/>
      <c r="I21" s="195"/>
      <c r="J21" s="195"/>
      <c r="K21" s="248"/>
      <c r="L21" s="149"/>
      <c r="M21" s="294"/>
    </row>
    <row r="22" spans="1:13" s="1" customFormat="1" ht="18.75" customHeight="1">
      <c r="A22" s="264"/>
      <c r="B22" s="280"/>
      <c r="C22" s="289"/>
      <c r="D22" s="292"/>
      <c r="E22" s="149"/>
      <c r="F22" s="54"/>
      <c r="G22" s="149"/>
      <c r="H22" s="255"/>
      <c r="I22" s="195"/>
      <c r="J22" s="195"/>
      <c r="K22" s="248"/>
      <c r="L22" s="149"/>
      <c r="M22" s="294"/>
    </row>
    <row r="23" spans="1:13" s="1" customFormat="1" ht="36" customHeight="1">
      <c r="A23" s="265">
        <v>3</v>
      </c>
      <c r="B23" s="267" t="s">
        <v>68</v>
      </c>
      <c r="C23" s="268"/>
      <c r="D23" s="269"/>
      <c r="E23" s="186">
        <v>0</v>
      </c>
      <c r="F23" s="262"/>
      <c r="G23" s="186">
        <v>0</v>
      </c>
      <c r="H23" s="283" t="s">
        <v>19</v>
      </c>
      <c r="I23" s="186">
        <v>0</v>
      </c>
      <c r="J23" s="196">
        <v>0</v>
      </c>
      <c r="K23" s="252" t="s">
        <v>19</v>
      </c>
      <c r="L23" s="266" t="s">
        <v>6</v>
      </c>
      <c r="M23" s="197">
        <v>0</v>
      </c>
    </row>
    <row r="24" spans="1:13" s="1" customFormat="1" ht="16.5" customHeight="1">
      <c r="A24" s="265"/>
      <c r="B24" s="55" t="s">
        <v>6</v>
      </c>
      <c r="C24" s="55" t="s">
        <v>6</v>
      </c>
      <c r="D24" s="56">
        <v>0</v>
      </c>
      <c r="E24" s="244"/>
      <c r="F24" s="263"/>
      <c r="G24" s="201"/>
      <c r="H24" s="284"/>
      <c r="I24" s="187"/>
      <c r="J24" s="196"/>
      <c r="K24" s="253"/>
      <c r="L24" s="149"/>
      <c r="M24" s="197"/>
    </row>
    <row r="25" spans="1:13" s="1" customFormat="1" ht="33.75" customHeight="1">
      <c r="A25" s="145">
        <v>4</v>
      </c>
      <c r="B25" s="137" t="s">
        <v>60</v>
      </c>
      <c r="C25" s="138"/>
      <c r="D25" s="139"/>
      <c r="E25" s="186">
        <f>G25</f>
        <v>334147.09999999998</v>
      </c>
      <c r="F25" s="262"/>
      <c r="G25" s="281">
        <v>334147.09999999998</v>
      </c>
      <c r="H25" s="256" t="s">
        <v>19</v>
      </c>
      <c r="I25" s="186">
        <v>0</v>
      </c>
      <c r="J25" s="277">
        <v>0</v>
      </c>
      <c r="K25" s="57"/>
      <c r="L25" s="266" t="s">
        <v>6</v>
      </c>
      <c r="M25" s="198">
        <v>0</v>
      </c>
    </row>
    <row r="26" spans="1:13" s="1" customFormat="1" ht="35.25" customHeight="1">
      <c r="A26" s="264"/>
      <c r="B26" s="52" t="s">
        <v>10</v>
      </c>
      <c r="C26" s="55" t="s">
        <v>6</v>
      </c>
      <c r="D26" s="56">
        <v>0</v>
      </c>
      <c r="E26" s="187"/>
      <c r="F26" s="263"/>
      <c r="G26" s="282"/>
      <c r="H26" s="257"/>
      <c r="I26" s="195"/>
      <c r="J26" s="195"/>
      <c r="K26" s="58" t="s">
        <v>19</v>
      </c>
      <c r="L26" s="149"/>
      <c r="M26" s="199"/>
    </row>
    <row r="27" spans="1:13" s="1" customFormat="1" ht="66.75" customHeight="1">
      <c r="A27" s="264"/>
      <c r="B27" s="52" t="s">
        <v>11</v>
      </c>
      <c r="C27" s="55" t="s">
        <v>80</v>
      </c>
      <c r="D27" s="52">
        <v>334147.09999999998</v>
      </c>
      <c r="E27" s="187"/>
      <c r="F27" s="263"/>
      <c r="G27" s="282"/>
      <c r="H27" s="257"/>
      <c r="I27" s="195"/>
      <c r="J27" s="195"/>
      <c r="K27" s="59" t="s">
        <v>19</v>
      </c>
      <c r="L27" s="149"/>
      <c r="M27" s="199"/>
    </row>
    <row r="28" spans="1:13" s="1" customFormat="1" ht="33" customHeight="1">
      <c r="A28" s="264"/>
      <c r="B28" s="52" t="s">
        <v>12</v>
      </c>
      <c r="C28" s="55" t="s">
        <v>6</v>
      </c>
      <c r="D28" s="56">
        <v>0</v>
      </c>
      <c r="E28" s="244"/>
      <c r="F28" s="263"/>
      <c r="G28" s="282"/>
      <c r="H28" s="258"/>
      <c r="I28" s="201"/>
      <c r="J28" s="201"/>
      <c r="K28" s="59" t="s">
        <v>19</v>
      </c>
      <c r="L28" s="149"/>
      <c r="M28" s="199"/>
    </row>
    <row r="29" spans="1:13" s="1" customFormat="1" ht="26.25" customHeight="1">
      <c r="A29" s="145">
        <v>5</v>
      </c>
      <c r="B29" s="137" t="s">
        <v>30</v>
      </c>
      <c r="C29" s="138"/>
      <c r="D29" s="139"/>
      <c r="E29" s="202">
        <f>G29</f>
        <v>287323.02</v>
      </c>
      <c r="F29" s="53"/>
      <c r="G29" s="202">
        <v>287323.02</v>
      </c>
      <c r="H29" s="285" t="s">
        <v>19</v>
      </c>
      <c r="I29" s="202">
        <v>0</v>
      </c>
      <c r="J29" s="194">
        <v>0</v>
      </c>
      <c r="K29" s="208" t="s">
        <v>19</v>
      </c>
      <c r="L29" s="60"/>
      <c r="M29" s="204">
        <v>0</v>
      </c>
    </row>
    <row r="30" spans="1:13" s="1" customFormat="1" ht="38.25" customHeight="1">
      <c r="A30" s="264"/>
      <c r="B30" s="129" t="s">
        <v>43</v>
      </c>
      <c r="C30" s="130" t="s">
        <v>81</v>
      </c>
      <c r="D30" s="131">
        <v>50219.62</v>
      </c>
      <c r="E30" s="149"/>
      <c r="F30" s="63"/>
      <c r="G30" s="195"/>
      <c r="H30" s="286"/>
      <c r="I30" s="203"/>
      <c r="J30" s="200"/>
      <c r="K30" s="209"/>
      <c r="L30" s="60"/>
      <c r="M30" s="205"/>
    </row>
    <row r="31" spans="1:13" s="1" customFormat="1" ht="39.75" customHeight="1">
      <c r="A31" s="31"/>
      <c r="B31" s="33" t="s">
        <v>44</v>
      </c>
      <c r="C31" s="61" t="s">
        <v>87</v>
      </c>
      <c r="D31" s="62">
        <v>95666.16</v>
      </c>
      <c r="E31" s="149"/>
      <c r="F31" s="63"/>
      <c r="G31" s="195"/>
      <c r="H31" s="149"/>
      <c r="I31" s="195"/>
      <c r="J31" s="195"/>
      <c r="K31" s="210"/>
      <c r="L31" s="60"/>
      <c r="M31" s="206"/>
    </row>
    <row r="32" spans="1:13" s="1" customFormat="1" ht="37.5" customHeight="1">
      <c r="A32" s="31"/>
      <c r="B32" s="33" t="s">
        <v>45</v>
      </c>
      <c r="C32" s="61" t="s">
        <v>88</v>
      </c>
      <c r="D32" s="62">
        <v>23760</v>
      </c>
      <c r="E32" s="149"/>
      <c r="F32" s="63"/>
      <c r="G32" s="195"/>
      <c r="H32" s="149"/>
      <c r="I32" s="195"/>
      <c r="J32" s="195"/>
      <c r="K32" s="210"/>
      <c r="L32" s="60"/>
      <c r="M32" s="206"/>
    </row>
    <row r="33" spans="1:13" s="1" customFormat="1" ht="39" customHeight="1">
      <c r="A33" s="31"/>
      <c r="B33" s="115" t="s">
        <v>82</v>
      </c>
      <c r="C33" s="61" t="s">
        <v>89</v>
      </c>
      <c r="D33" s="62">
        <v>6000</v>
      </c>
      <c r="E33" s="149"/>
      <c r="F33" s="63"/>
      <c r="G33" s="195"/>
      <c r="H33" s="149"/>
      <c r="I33" s="195"/>
      <c r="J33" s="195"/>
      <c r="K33" s="210"/>
      <c r="L33" s="60"/>
      <c r="M33" s="206"/>
    </row>
    <row r="34" spans="1:13" s="1" customFormat="1" ht="36.75" customHeight="1">
      <c r="A34" s="31"/>
      <c r="B34" s="33" t="s">
        <v>83</v>
      </c>
      <c r="C34" s="61" t="s">
        <v>84</v>
      </c>
      <c r="D34" s="62">
        <v>24000</v>
      </c>
      <c r="E34" s="149"/>
      <c r="F34" s="63"/>
      <c r="G34" s="195"/>
      <c r="H34" s="149"/>
      <c r="I34" s="195"/>
      <c r="J34" s="195"/>
      <c r="K34" s="210"/>
      <c r="L34" s="60"/>
      <c r="M34" s="206"/>
    </row>
    <row r="35" spans="1:13" s="1" customFormat="1" ht="36" customHeight="1">
      <c r="A35" s="31"/>
      <c r="B35" s="33" t="s">
        <v>85</v>
      </c>
      <c r="C35" s="61" t="s">
        <v>86</v>
      </c>
      <c r="D35" s="62">
        <v>2144.8000000000002</v>
      </c>
      <c r="E35" s="149"/>
      <c r="F35" s="63"/>
      <c r="G35" s="195"/>
      <c r="H35" s="149"/>
      <c r="I35" s="195"/>
      <c r="J35" s="195"/>
      <c r="K35" s="210"/>
      <c r="L35" s="60"/>
      <c r="M35" s="206"/>
    </row>
    <row r="36" spans="1:13" s="1" customFormat="1" ht="39.75" customHeight="1">
      <c r="A36" s="31"/>
      <c r="B36" s="33" t="s">
        <v>46</v>
      </c>
      <c r="C36" s="61" t="s">
        <v>65</v>
      </c>
      <c r="D36" s="62">
        <v>14400</v>
      </c>
      <c r="E36" s="149"/>
      <c r="F36" s="63"/>
      <c r="G36" s="195"/>
      <c r="H36" s="149"/>
      <c r="I36" s="195"/>
      <c r="J36" s="195"/>
      <c r="K36" s="210"/>
      <c r="L36" s="60"/>
      <c r="M36" s="206"/>
    </row>
    <row r="37" spans="1:13" s="1" customFormat="1" ht="38.25" customHeight="1">
      <c r="A37" s="31"/>
      <c r="B37" s="33" t="s">
        <v>47</v>
      </c>
      <c r="C37" s="61" t="s">
        <v>84</v>
      </c>
      <c r="D37" s="62">
        <v>24000</v>
      </c>
      <c r="E37" s="149"/>
      <c r="F37" s="63"/>
      <c r="G37" s="195"/>
      <c r="H37" s="149"/>
      <c r="I37" s="195"/>
      <c r="J37" s="195"/>
      <c r="K37" s="210"/>
      <c r="L37" s="60"/>
      <c r="M37" s="206"/>
    </row>
    <row r="38" spans="1:13" s="1" customFormat="1" ht="34.5" customHeight="1">
      <c r="A38" s="31"/>
      <c r="B38" s="33" t="s">
        <v>71</v>
      </c>
      <c r="C38" s="61" t="s">
        <v>90</v>
      </c>
      <c r="D38" s="62">
        <v>2400</v>
      </c>
      <c r="E38" s="149"/>
      <c r="F38" s="63"/>
      <c r="G38" s="195"/>
      <c r="H38" s="149"/>
      <c r="I38" s="195"/>
      <c r="J38" s="195"/>
      <c r="K38" s="210"/>
      <c r="L38" s="60"/>
      <c r="M38" s="206"/>
    </row>
    <row r="39" spans="1:13" s="1" customFormat="1" ht="34.5" customHeight="1">
      <c r="A39" s="31"/>
      <c r="B39" s="33" t="s">
        <v>48</v>
      </c>
      <c r="C39" s="64" t="s">
        <v>61</v>
      </c>
      <c r="D39" s="62">
        <v>3840</v>
      </c>
      <c r="E39" s="149"/>
      <c r="F39" s="63"/>
      <c r="G39" s="195"/>
      <c r="H39" s="149"/>
      <c r="I39" s="195"/>
      <c r="J39" s="195"/>
      <c r="K39" s="210"/>
      <c r="L39" s="60"/>
      <c r="M39" s="206"/>
    </row>
    <row r="40" spans="1:13" s="1" customFormat="1" ht="36.75" customHeight="1">
      <c r="A40" s="31"/>
      <c r="B40" s="33" t="s">
        <v>49</v>
      </c>
      <c r="C40" s="64" t="s">
        <v>91</v>
      </c>
      <c r="D40" s="62">
        <v>3840</v>
      </c>
      <c r="E40" s="149"/>
      <c r="F40" s="63"/>
      <c r="G40" s="195"/>
      <c r="H40" s="149"/>
      <c r="I40" s="195"/>
      <c r="J40" s="195"/>
      <c r="K40" s="210"/>
      <c r="L40" s="60"/>
      <c r="M40" s="206"/>
    </row>
    <row r="41" spans="1:13" s="1" customFormat="1" ht="39" customHeight="1">
      <c r="A41" s="31"/>
      <c r="B41" s="33" t="s">
        <v>92</v>
      </c>
      <c r="C41" s="64" t="s">
        <v>93</v>
      </c>
      <c r="D41" s="62">
        <v>9600</v>
      </c>
      <c r="E41" s="149"/>
      <c r="F41" s="63"/>
      <c r="G41" s="195"/>
      <c r="H41" s="149"/>
      <c r="I41" s="195"/>
      <c r="J41" s="195"/>
      <c r="K41" s="210"/>
      <c r="L41" s="60"/>
      <c r="M41" s="206"/>
    </row>
    <row r="42" spans="1:13" s="1" customFormat="1" ht="36" customHeight="1">
      <c r="A42" s="31"/>
      <c r="B42" s="33" t="s">
        <v>94</v>
      </c>
      <c r="C42" s="64" t="s">
        <v>139</v>
      </c>
      <c r="D42" s="62">
        <v>10000</v>
      </c>
      <c r="E42" s="149"/>
      <c r="F42" s="63"/>
      <c r="G42" s="195"/>
      <c r="H42" s="149"/>
      <c r="I42" s="195"/>
      <c r="J42" s="195"/>
      <c r="K42" s="210"/>
      <c r="L42" s="60"/>
      <c r="M42" s="206"/>
    </row>
    <row r="43" spans="1:13" s="1" customFormat="1" ht="38.25" customHeight="1">
      <c r="A43" s="31"/>
      <c r="B43" s="33" t="s">
        <v>67</v>
      </c>
      <c r="C43" s="64" t="s">
        <v>96</v>
      </c>
      <c r="D43" s="62">
        <v>2512.44</v>
      </c>
      <c r="E43" s="149"/>
      <c r="F43" s="63"/>
      <c r="G43" s="149"/>
      <c r="H43" s="149"/>
      <c r="I43" s="195"/>
      <c r="J43" s="195"/>
      <c r="K43" s="210"/>
      <c r="L43" s="60"/>
      <c r="M43" s="206"/>
    </row>
    <row r="44" spans="1:13" s="1" customFormat="1" ht="38.25" customHeight="1">
      <c r="A44" s="107"/>
      <c r="B44" s="33" t="s">
        <v>95</v>
      </c>
      <c r="C44" s="64" t="s">
        <v>97</v>
      </c>
      <c r="D44" s="62">
        <v>5160</v>
      </c>
      <c r="E44" s="149"/>
      <c r="F44" s="63"/>
      <c r="G44" s="149"/>
      <c r="H44" s="149"/>
      <c r="I44" s="195"/>
      <c r="J44" s="195"/>
      <c r="K44" s="210"/>
      <c r="L44" s="108"/>
      <c r="M44" s="206"/>
    </row>
    <row r="45" spans="1:13" s="1" customFormat="1" ht="38.25" customHeight="1">
      <c r="A45" s="107"/>
      <c r="B45" s="116" t="s">
        <v>98</v>
      </c>
      <c r="C45" s="113" t="s">
        <v>99</v>
      </c>
      <c r="D45" s="114">
        <v>2580</v>
      </c>
      <c r="E45" s="149"/>
      <c r="F45" s="63"/>
      <c r="G45" s="149"/>
      <c r="H45" s="149"/>
      <c r="I45" s="195"/>
      <c r="J45" s="195"/>
      <c r="K45" s="210"/>
      <c r="L45" s="108"/>
      <c r="M45" s="206"/>
    </row>
    <row r="46" spans="1:13" s="1" customFormat="1" ht="33.75" customHeight="1">
      <c r="A46" s="31"/>
      <c r="B46" s="33" t="s">
        <v>58</v>
      </c>
      <c r="C46" s="64" t="s">
        <v>100</v>
      </c>
      <c r="D46" s="62">
        <v>7200</v>
      </c>
      <c r="E46" s="150"/>
      <c r="F46" s="63"/>
      <c r="G46" s="150"/>
      <c r="H46" s="150"/>
      <c r="I46" s="201"/>
      <c r="J46" s="201"/>
      <c r="K46" s="211"/>
      <c r="L46" s="60"/>
      <c r="M46" s="207"/>
    </row>
    <row r="47" spans="1:13" s="1" customFormat="1" ht="24.75" customHeight="1">
      <c r="A47" s="145">
        <v>6</v>
      </c>
      <c r="B47" s="140" t="s">
        <v>13</v>
      </c>
      <c r="C47" s="141"/>
      <c r="D47" s="142"/>
      <c r="E47" s="153">
        <f>G47</f>
        <v>130000</v>
      </c>
      <c r="F47" s="37"/>
      <c r="G47" s="153">
        <v>130000</v>
      </c>
      <c r="H47" s="161" t="s">
        <v>19</v>
      </c>
      <c r="I47" s="153">
        <v>0</v>
      </c>
      <c r="J47" s="184">
        <v>0</v>
      </c>
      <c r="K47" s="222" t="s">
        <v>19</v>
      </c>
      <c r="L47" s="191" t="s">
        <v>6</v>
      </c>
      <c r="M47" s="220">
        <v>0</v>
      </c>
    </row>
    <row r="48" spans="1:13" s="1" customFormat="1" ht="90" customHeight="1">
      <c r="A48" s="264"/>
      <c r="B48" s="55" t="s">
        <v>51</v>
      </c>
      <c r="C48" s="113" t="s">
        <v>101</v>
      </c>
      <c r="D48" s="106">
        <v>130000</v>
      </c>
      <c r="E48" s="193"/>
      <c r="F48" s="38"/>
      <c r="G48" s="193"/>
      <c r="H48" s="162"/>
      <c r="I48" s="193"/>
      <c r="J48" s="193"/>
      <c r="K48" s="223"/>
      <c r="L48" s="192"/>
      <c r="M48" s="221"/>
    </row>
    <row r="49" spans="1:18" s="1" customFormat="1" ht="62.25" customHeight="1">
      <c r="A49" s="145">
        <v>7</v>
      </c>
      <c r="B49" s="215" t="s">
        <v>38</v>
      </c>
      <c r="C49" s="216"/>
      <c r="D49" s="217"/>
      <c r="E49" s="153">
        <f>G49</f>
        <v>12700</v>
      </c>
      <c r="F49" s="35"/>
      <c r="G49" s="157">
        <v>12700</v>
      </c>
      <c r="H49" s="161" t="s">
        <v>19</v>
      </c>
      <c r="I49" s="153">
        <v>0</v>
      </c>
      <c r="J49" s="184">
        <v>0</v>
      </c>
      <c r="K49" s="218" t="s">
        <v>19</v>
      </c>
      <c r="L49" s="191" t="s">
        <v>6</v>
      </c>
      <c r="M49" s="189">
        <v>0</v>
      </c>
      <c r="P49" s="10"/>
    </row>
    <row r="50" spans="1:18" s="1" customFormat="1" ht="30" customHeight="1">
      <c r="A50" s="264"/>
      <c r="B50" s="119" t="s">
        <v>102</v>
      </c>
      <c r="C50" s="112" t="s">
        <v>103</v>
      </c>
      <c r="D50" s="39">
        <v>12700</v>
      </c>
      <c r="E50" s="156"/>
      <c r="F50" s="36"/>
      <c r="G50" s="160"/>
      <c r="H50" s="156"/>
      <c r="I50" s="156"/>
      <c r="J50" s="156"/>
      <c r="K50" s="156"/>
      <c r="L50" s="192"/>
      <c r="M50" s="193"/>
    </row>
    <row r="51" spans="1:18" s="1" customFormat="1" ht="21.75" customHeight="1">
      <c r="A51" s="145">
        <v>8</v>
      </c>
      <c r="B51" s="49" t="s">
        <v>14</v>
      </c>
      <c r="C51" s="50"/>
      <c r="D51" s="51"/>
      <c r="E51" s="153">
        <f>G51</f>
        <v>14400</v>
      </c>
      <c r="F51" s="36"/>
      <c r="G51" s="153">
        <v>14400</v>
      </c>
      <c r="H51" s="161" t="s">
        <v>19</v>
      </c>
      <c r="I51" s="153">
        <v>0</v>
      </c>
      <c r="J51" s="184">
        <v>0</v>
      </c>
      <c r="K51" s="218" t="s">
        <v>19</v>
      </c>
      <c r="L51" s="26"/>
      <c r="M51" s="189">
        <v>0</v>
      </c>
    </row>
    <row r="52" spans="1:18" s="1" customFormat="1" ht="17.25" customHeight="1">
      <c r="A52" s="264"/>
      <c r="B52" s="120" t="s">
        <v>104</v>
      </c>
      <c r="C52" s="112" t="s">
        <v>105</v>
      </c>
      <c r="D52" s="44">
        <v>14400</v>
      </c>
      <c r="E52" s="154"/>
      <c r="F52" s="36"/>
      <c r="G52" s="154"/>
      <c r="H52" s="162"/>
      <c r="I52" s="154"/>
      <c r="J52" s="185"/>
      <c r="K52" s="219"/>
      <c r="L52" s="26"/>
      <c r="M52" s="190"/>
    </row>
    <row r="53" spans="1:18" s="1" customFormat="1" ht="42" customHeight="1">
      <c r="A53" s="145">
        <v>9</v>
      </c>
      <c r="B53" s="140" t="s">
        <v>2</v>
      </c>
      <c r="C53" s="141"/>
      <c r="D53" s="142"/>
      <c r="E53" s="153">
        <v>0</v>
      </c>
      <c r="F53" s="35"/>
      <c r="G53" s="153">
        <v>0</v>
      </c>
      <c r="H53" s="161" t="s">
        <v>19</v>
      </c>
      <c r="I53" s="153">
        <v>0</v>
      </c>
      <c r="J53" s="184">
        <v>0</v>
      </c>
      <c r="K53" s="218" t="s">
        <v>19</v>
      </c>
      <c r="L53" s="27"/>
      <c r="M53" s="184">
        <v>0</v>
      </c>
    </row>
    <row r="54" spans="1:18" s="1" customFormat="1" ht="17.25" customHeight="1">
      <c r="A54" s="146"/>
      <c r="B54" s="43" t="s">
        <v>6</v>
      </c>
      <c r="C54" s="43" t="s">
        <v>6</v>
      </c>
      <c r="D54" s="44">
        <v>0</v>
      </c>
      <c r="E54" s="179"/>
      <c r="F54" s="35"/>
      <c r="G54" s="179"/>
      <c r="H54" s="172"/>
      <c r="I54" s="179"/>
      <c r="J54" s="212"/>
      <c r="K54" s="224"/>
      <c r="L54" s="27"/>
      <c r="M54" s="212"/>
    </row>
    <row r="55" spans="1:18" s="1" customFormat="1" ht="37.5" customHeight="1">
      <c r="A55" s="145">
        <v>10</v>
      </c>
      <c r="B55" s="140" t="s">
        <v>37</v>
      </c>
      <c r="C55" s="141"/>
      <c r="D55" s="142"/>
      <c r="E55" s="153">
        <v>0</v>
      </c>
      <c r="F55" s="46"/>
      <c r="G55" s="153">
        <v>0</v>
      </c>
      <c r="H55" s="161" t="s">
        <v>19</v>
      </c>
      <c r="I55" s="153">
        <v>0</v>
      </c>
      <c r="J55" s="184">
        <v>0</v>
      </c>
      <c r="K55" s="218" t="s">
        <v>19</v>
      </c>
      <c r="L55" s="191"/>
      <c r="M55" s="189">
        <v>0</v>
      </c>
      <c r="R55" s="28"/>
    </row>
    <row r="56" spans="1:18" s="1" customFormat="1" ht="18.75" customHeight="1">
      <c r="A56" s="146"/>
      <c r="B56" s="41" t="s">
        <v>6</v>
      </c>
      <c r="C56" s="41" t="s">
        <v>6</v>
      </c>
      <c r="D56" s="42">
        <v>0</v>
      </c>
      <c r="E56" s="179"/>
      <c r="F56" s="45"/>
      <c r="G56" s="179"/>
      <c r="H56" s="172"/>
      <c r="I56" s="156"/>
      <c r="J56" s="212"/>
      <c r="K56" s="224"/>
      <c r="L56" s="225"/>
      <c r="M56" s="226"/>
    </row>
    <row r="57" spans="1:18" s="1" customFormat="1" ht="55.5" customHeight="1">
      <c r="A57" s="145">
        <v>11</v>
      </c>
      <c r="B57" s="215" t="s">
        <v>52</v>
      </c>
      <c r="C57" s="216"/>
      <c r="D57" s="217"/>
      <c r="E57" s="153">
        <v>0</v>
      </c>
      <c r="F57" s="170"/>
      <c r="G57" s="153">
        <v>0</v>
      </c>
      <c r="H57" s="161" t="s">
        <v>19</v>
      </c>
      <c r="I57" s="153">
        <v>0</v>
      </c>
      <c r="J57" s="184">
        <v>0</v>
      </c>
      <c r="K57" s="218" t="s">
        <v>19</v>
      </c>
      <c r="L57" s="191"/>
      <c r="M57" s="189">
        <v>0</v>
      </c>
    </row>
    <row r="58" spans="1:18" s="1" customFormat="1" ht="16.5" customHeight="1">
      <c r="A58" s="146"/>
      <c r="B58" s="40" t="s">
        <v>6</v>
      </c>
      <c r="C58" s="40" t="s">
        <v>6</v>
      </c>
      <c r="D58" s="39">
        <v>0</v>
      </c>
      <c r="E58" s="179"/>
      <c r="F58" s="171"/>
      <c r="G58" s="179"/>
      <c r="H58" s="172"/>
      <c r="I58" s="156"/>
      <c r="J58" s="212"/>
      <c r="K58" s="224"/>
      <c r="L58" s="225"/>
      <c r="M58" s="226"/>
    </row>
    <row r="59" spans="1:18" s="1" customFormat="1" ht="35.25" customHeight="1">
      <c r="A59" s="163">
        <v>12</v>
      </c>
      <c r="B59" s="140" t="s">
        <v>27</v>
      </c>
      <c r="C59" s="141"/>
      <c r="D59" s="142"/>
      <c r="E59" s="153">
        <f>G59</f>
        <v>353356.98</v>
      </c>
      <c r="F59" s="170"/>
      <c r="G59" s="157">
        <v>353356.98</v>
      </c>
      <c r="H59" s="161" t="s">
        <v>19</v>
      </c>
      <c r="I59" s="153">
        <v>0</v>
      </c>
      <c r="J59" s="184">
        <v>0</v>
      </c>
      <c r="K59" s="218" t="s">
        <v>19</v>
      </c>
      <c r="L59" s="260"/>
      <c r="M59" s="220">
        <v>0</v>
      </c>
      <c r="O59" s="10"/>
    </row>
    <row r="60" spans="1:18" s="1" customFormat="1" ht="21" customHeight="1">
      <c r="A60" s="164"/>
      <c r="B60" s="52" t="s">
        <v>53</v>
      </c>
      <c r="C60" s="113" t="s">
        <v>117</v>
      </c>
      <c r="D60" s="39">
        <v>13012.2</v>
      </c>
      <c r="E60" s="154"/>
      <c r="F60" s="171"/>
      <c r="G60" s="158"/>
      <c r="H60" s="162"/>
      <c r="I60" s="154"/>
      <c r="J60" s="185"/>
      <c r="K60" s="219"/>
      <c r="L60" s="261"/>
      <c r="M60" s="221"/>
    </row>
    <row r="61" spans="1:18" s="1" customFormat="1" ht="30.75" customHeight="1">
      <c r="A61" s="165"/>
      <c r="B61" s="115" t="s">
        <v>106</v>
      </c>
      <c r="C61" s="113" t="s">
        <v>116</v>
      </c>
      <c r="D61" s="39">
        <v>7522.2</v>
      </c>
      <c r="E61" s="155"/>
      <c r="F61" s="111"/>
      <c r="G61" s="159"/>
      <c r="H61" s="155"/>
      <c r="I61" s="155"/>
      <c r="J61" s="155"/>
      <c r="K61" s="155"/>
      <c r="L61" s="110"/>
      <c r="M61" s="159"/>
    </row>
    <row r="62" spans="1:18" s="1" customFormat="1" ht="48" customHeight="1">
      <c r="A62" s="165"/>
      <c r="B62" s="115" t="s">
        <v>107</v>
      </c>
      <c r="C62" s="113" t="s">
        <v>118</v>
      </c>
      <c r="D62" s="39">
        <v>48000</v>
      </c>
      <c r="E62" s="155"/>
      <c r="F62" s="111"/>
      <c r="G62" s="159"/>
      <c r="H62" s="155"/>
      <c r="I62" s="155"/>
      <c r="J62" s="155"/>
      <c r="K62" s="155"/>
      <c r="L62" s="110"/>
      <c r="M62" s="159"/>
    </row>
    <row r="63" spans="1:18" s="1" customFormat="1" ht="32.25" customHeight="1">
      <c r="A63" s="165"/>
      <c r="B63" s="115" t="s">
        <v>108</v>
      </c>
      <c r="C63" s="113" t="s">
        <v>119</v>
      </c>
      <c r="D63" s="39">
        <v>15000</v>
      </c>
      <c r="E63" s="155"/>
      <c r="F63" s="111"/>
      <c r="G63" s="159"/>
      <c r="H63" s="155"/>
      <c r="I63" s="155"/>
      <c r="J63" s="155"/>
      <c r="K63" s="155"/>
      <c r="L63" s="110"/>
      <c r="M63" s="159"/>
    </row>
    <row r="64" spans="1:18" s="1" customFormat="1" ht="138" customHeight="1">
      <c r="A64" s="165"/>
      <c r="B64" s="115" t="s">
        <v>109</v>
      </c>
      <c r="C64" s="113" t="s">
        <v>114</v>
      </c>
      <c r="D64" s="39">
        <v>50000</v>
      </c>
      <c r="E64" s="155"/>
      <c r="F64" s="111"/>
      <c r="G64" s="159"/>
      <c r="H64" s="155"/>
      <c r="I64" s="155"/>
      <c r="J64" s="155"/>
      <c r="K64" s="155"/>
      <c r="L64" s="110"/>
      <c r="M64" s="159"/>
    </row>
    <row r="65" spans="1:13" s="1" customFormat="1" ht="42.75" customHeight="1">
      <c r="A65" s="165"/>
      <c r="B65" s="115" t="s">
        <v>113</v>
      </c>
      <c r="C65" s="113" t="s">
        <v>110</v>
      </c>
      <c r="D65" s="39">
        <v>140903.88</v>
      </c>
      <c r="E65" s="155"/>
      <c r="F65" s="111"/>
      <c r="G65" s="159"/>
      <c r="H65" s="155"/>
      <c r="I65" s="155"/>
      <c r="J65" s="155"/>
      <c r="K65" s="155"/>
      <c r="L65" s="110"/>
      <c r="M65" s="159"/>
    </row>
    <row r="66" spans="1:13" s="1" customFormat="1" ht="82.5" customHeight="1">
      <c r="A66" s="165"/>
      <c r="B66" s="115" t="s">
        <v>111</v>
      </c>
      <c r="C66" s="113" t="s">
        <v>115</v>
      </c>
      <c r="D66" s="39">
        <v>9000</v>
      </c>
      <c r="E66" s="155"/>
      <c r="F66" s="111"/>
      <c r="G66" s="159"/>
      <c r="H66" s="155"/>
      <c r="I66" s="155"/>
      <c r="J66" s="155"/>
      <c r="K66" s="155"/>
      <c r="L66" s="110"/>
      <c r="M66" s="159"/>
    </row>
    <row r="67" spans="1:13" s="1" customFormat="1" ht="45.75" customHeight="1">
      <c r="A67" s="166"/>
      <c r="B67" s="115" t="s">
        <v>112</v>
      </c>
      <c r="C67" s="109">
        <v>69918.7</v>
      </c>
      <c r="D67" s="39">
        <v>69918.7</v>
      </c>
      <c r="E67" s="156"/>
      <c r="F67" s="111"/>
      <c r="G67" s="160"/>
      <c r="H67" s="156"/>
      <c r="I67" s="156"/>
      <c r="J67" s="156"/>
      <c r="K67" s="156"/>
      <c r="L67" s="110"/>
      <c r="M67" s="160"/>
    </row>
    <row r="68" spans="1:13" s="1" customFormat="1" ht="48.75" customHeight="1">
      <c r="A68" s="176" t="s">
        <v>18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8"/>
    </row>
    <row r="69" spans="1:13" s="1" customFormat="1" ht="57" customHeight="1">
      <c r="A69" s="143" t="s">
        <v>22</v>
      </c>
      <c r="B69" s="173" t="s">
        <v>54</v>
      </c>
      <c r="C69" s="174"/>
      <c r="D69" s="175"/>
      <c r="E69" s="180">
        <v>1830720</v>
      </c>
      <c r="F69" s="65"/>
      <c r="G69" s="134" t="s">
        <v>19</v>
      </c>
      <c r="H69" s="135">
        <v>1647648</v>
      </c>
      <c r="I69" s="180">
        <v>0</v>
      </c>
      <c r="J69" s="242">
        <v>0</v>
      </c>
      <c r="K69" s="180">
        <v>183072</v>
      </c>
      <c r="L69" s="65"/>
      <c r="M69" s="151" t="s">
        <v>19</v>
      </c>
    </row>
    <row r="70" spans="1:13" s="1" customFormat="1" ht="5.25" hidden="1" customHeight="1">
      <c r="A70" s="144"/>
      <c r="B70" s="66"/>
      <c r="C70" s="67"/>
      <c r="D70" s="68"/>
      <c r="E70" s="182"/>
      <c r="F70" s="65"/>
      <c r="G70" s="301"/>
      <c r="H70" s="243"/>
      <c r="I70" s="182"/>
      <c r="J70" s="243"/>
      <c r="K70" s="182"/>
      <c r="L70" s="65"/>
      <c r="M70" s="237"/>
    </row>
    <row r="71" spans="1:13" s="1" customFormat="1" ht="33.75" hidden="1" customHeight="1">
      <c r="A71" s="144"/>
      <c r="B71" s="69"/>
      <c r="C71" s="70"/>
      <c r="D71" s="71"/>
      <c r="E71" s="182"/>
      <c r="F71" s="65"/>
      <c r="G71" s="301"/>
      <c r="H71" s="243"/>
      <c r="I71" s="182"/>
      <c r="J71" s="243"/>
      <c r="K71" s="182"/>
      <c r="L71" s="65"/>
      <c r="M71" s="237"/>
    </row>
    <row r="72" spans="1:13" s="1" customFormat="1" ht="43.5" customHeight="1">
      <c r="A72" s="144"/>
      <c r="B72" s="123" t="s">
        <v>120</v>
      </c>
      <c r="C72" s="73" t="s">
        <v>143</v>
      </c>
      <c r="D72" s="74">
        <v>1830720</v>
      </c>
      <c r="E72" s="182"/>
      <c r="F72" s="65"/>
      <c r="G72" s="301"/>
      <c r="H72" s="243"/>
      <c r="I72" s="182"/>
      <c r="J72" s="243"/>
      <c r="K72" s="149"/>
      <c r="L72" s="65"/>
      <c r="M72" s="149"/>
    </row>
    <row r="73" spans="1:13" s="1" customFormat="1" ht="49.5" customHeight="1">
      <c r="A73" s="143" t="s">
        <v>23</v>
      </c>
      <c r="B73" s="167" t="s">
        <v>69</v>
      </c>
      <c r="C73" s="168"/>
      <c r="D73" s="169"/>
      <c r="E73" s="180">
        <f>K73</f>
        <v>172569.60000000001</v>
      </c>
      <c r="F73" s="65"/>
      <c r="G73" s="134" t="s">
        <v>19</v>
      </c>
      <c r="H73" s="135">
        <v>0</v>
      </c>
      <c r="I73" s="180">
        <v>0</v>
      </c>
      <c r="J73" s="242">
        <v>0</v>
      </c>
      <c r="K73" s="180">
        <v>172569.60000000001</v>
      </c>
      <c r="L73" s="65"/>
      <c r="M73" s="151" t="s">
        <v>19</v>
      </c>
    </row>
    <row r="74" spans="1:13" s="1" customFormat="1" ht="32.25" customHeight="1">
      <c r="A74" s="152"/>
      <c r="B74" s="124" t="s">
        <v>120</v>
      </c>
      <c r="C74" s="73" t="s">
        <v>144</v>
      </c>
      <c r="D74" s="74">
        <v>172569.60000000001</v>
      </c>
      <c r="E74" s="181"/>
      <c r="F74" s="65"/>
      <c r="G74" s="133"/>
      <c r="H74" s="136"/>
      <c r="I74" s="201"/>
      <c r="J74" s="136"/>
      <c r="K74" s="201"/>
      <c r="L74" s="65"/>
      <c r="M74" s="239"/>
    </row>
    <row r="75" spans="1:13" s="1" customFormat="1" ht="50.25" customHeight="1">
      <c r="A75" s="143" t="s">
        <v>24</v>
      </c>
      <c r="B75" s="167" t="s">
        <v>72</v>
      </c>
      <c r="C75" s="168"/>
      <c r="D75" s="169"/>
      <c r="E75" s="180">
        <f>H75+K76+K77</f>
        <v>344365.48000000004</v>
      </c>
      <c r="F75" s="65"/>
      <c r="G75" s="134" t="s">
        <v>19</v>
      </c>
      <c r="H75" s="135">
        <v>283230.69</v>
      </c>
      <c r="I75" s="180">
        <v>0</v>
      </c>
      <c r="J75" s="302">
        <v>0</v>
      </c>
      <c r="K75" s="126"/>
      <c r="L75" s="76"/>
      <c r="M75" s="235" t="s">
        <v>19</v>
      </c>
    </row>
    <row r="76" spans="1:13" s="1" customFormat="1" ht="66.75" customHeight="1">
      <c r="A76" s="144"/>
      <c r="B76" s="52" t="s">
        <v>55</v>
      </c>
      <c r="C76" s="55" t="s">
        <v>63</v>
      </c>
      <c r="D76" s="75">
        <v>314700.77</v>
      </c>
      <c r="E76" s="182"/>
      <c r="F76" s="65"/>
      <c r="G76" s="240"/>
      <c r="H76" s="213"/>
      <c r="I76" s="182"/>
      <c r="J76" s="303"/>
      <c r="K76" s="125">
        <v>31470.080000000002</v>
      </c>
      <c r="L76" s="76"/>
      <c r="M76" s="236"/>
    </row>
    <row r="77" spans="1:13" s="1" customFormat="1" ht="60" customHeight="1">
      <c r="A77" s="152"/>
      <c r="B77" s="52" t="s">
        <v>121</v>
      </c>
      <c r="C77" s="55" t="s">
        <v>122</v>
      </c>
      <c r="D77" s="75">
        <v>29664.71</v>
      </c>
      <c r="E77" s="181"/>
      <c r="F77" s="65"/>
      <c r="G77" s="241"/>
      <c r="H77" s="213"/>
      <c r="I77" s="181"/>
      <c r="J77" s="304"/>
      <c r="K77" s="122">
        <v>29664.71</v>
      </c>
      <c r="L77" s="65"/>
      <c r="M77" s="150"/>
    </row>
    <row r="78" spans="1:13" s="1" customFormat="1" ht="42.75" customHeight="1">
      <c r="A78" s="143" t="s">
        <v>25</v>
      </c>
      <c r="B78" s="167" t="s">
        <v>73</v>
      </c>
      <c r="C78" s="168"/>
      <c r="D78" s="169"/>
      <c r="E78" s="180">
        <f>387986.61+151147.34</f>
        <v>539133.94999999995</v>
      </c>
      <c r="F78" s="65"/>
      <c r="G78" s="134" t="s">
        <v>19</v>
      </c>
      <c r="H78" s="151" t="s">
        <v>19</v>
      </c>
      <c r="I78" s="180">
        <v>0</v>
      </c>
      <c r="J78" s="242">
        <v>0</v>
      </c>
      <c r="K78" s="180">
        <v>387986.61</v>
      </c>
      <c r="L78" s="65"/>
      <c r="M78" s="214" t="s">
        <v>146</v>
      </c>
    </row>
    <row r="79" spans="1:13" s="1" customFormat="1" ht="81" customHeight="1">
      <c r="A79" s="144"/>
      <c r="B79" s="128" t="s">
        <v>123</v>
      </c>
      <c r="C79" s="117" t="s">
        <v>124</v>
      </c>
      <c r="D79" s="77">
        <v>102224.4</v>
      </c>
      <c r="E79" s="195"/>
      <c r="F79" s="65"/>
      <c r="G79" s="149"/>
      <c r="H79" s="149"/>
      <c r="I79" s="195"/>
      <c r="J79" s="195"/>
      <c r="K79" s="301"/>
      <c r="L79" s="65"/>
      <c r="M79" s="206"/>
    </row>
    <row r="80" spans="1:13" s="1" customFormat="1" ht="39.75" customHeight="1">
      <c r="A80" s="144"/>
      <c r="B80" s="72" t="s">
        <v>43</v>
      </c>
      <c r="C80" s="73" t="s">
        <v>145</v>
      </c>
      <c r="D80" s="78">
        <v>75329.45</v>
      </c>
      <c r="E80" s="195"/>
      <c r="F80" s="65"/>
      <c r="G80" s="149"/>
      <c r="H80" s="149"/>
      <c r="I80" s="195"/>
      <c r="J80" s="195"/>
      <c r="K80" s="301"/>
      <c r="L80" s="65"/>
      <c r="M80" s="206"/>
    </row>
    <row r="81" spans="1:13" s="1" customFormat="1" ht="39" customHeight="1">
      <c r="A81" s="144"/>
      <c r="B81" s="72" t="s">
        <v>44</v>
      </c>
      <c r="C81" s="73" t="s">
        <v>125</v>
      </c>
      <c r="D81" s="78">
        <v>143499.24</v>
      </c>
      <c r="E81" s="195"/>
      <c r="F81" s="65"/>
      <c r="G81" s="149"/>
      <c r="H81" s="149"/>
      <c r="I81" s="195"/>
      <c r="J81" s="195"/>
      <c r="K81" s="301"/>
      <c r="L81" s="65"/>
      <c r="M81" s="206"/>
    </row>
    <row r="82" spans="1:13" s="1" customFormat="1" ht="30.75" customHeight="1">
      <c r="A82" s="144"/>
      <c r="B82" s="72" t="s">
        <v>45</v>
      </c>
      <c r="C82" s="73" t="s">
        <v>126</v>
      </c>
      <c r="D82" s="79">
        <v>35640</v>
      </c>
      <c r="E82" s="195"/>
      <c r="F82" s="65"/>
      <c r="G82" s="149"/>
      <c r="H82" s="149"/>
      <c r="I82" s="195"/>
      <c r="J82" s="195"/>
      <c r="K82" s="301"/>
      <c r="L82" s="65"/>
      <c r="M82" s="206"/>
    </row>
    <row r="83" spans="1:13" s="1" customFormat="1" ht="33" customHeight="1">
      <c r="A83" s="144"/>
      <c r="B83" s="115" t="s">
        <v>82</v>
      </c>
      <c r="C83" s="73" t="s">
        <v>141</v>
      </c>
      <c r="D83" s="79">
        <v>9000</v>
      </c>
      <c r="E83" s="195"/>
      <c r="F83" s="65"/>
      <c r="G83" s="149"/>
      <c r="H83" s="149"/>
      <c r="I83" s="195"/>
      <c r="J83" s="195"/>
      <c r="K83" s="301"/>
      <c r="L83" s="65"/>
      <c r="M83" s="206"/>
    </row>
    <row r="84" spans="1:13" s="1" customFormat="1" ht="31.5" customHeight="1">
      <c r="A84" s="144"/>
      <c r="B84" s="121" t="s">
        <v>128</v>
      </c>
      <c r="C84" s="73" t="s">
        <v>129</v>
      </c>
      <c r="D84" s="78">
        <v>36000</v>
      </c>
      <c r="E84" s="195"/>
      <c r="F84" s="65"/>
      <c r="G84" s="149"/>
      <c r="H84" s="149"/>
      <c r="I84" s="195"/>
      <c r="J84" s="195"/>
      <c r="K84" s="301"/>
      <c r="L84" s="65"/>
      <c r="M84" s="206"/>
    </row>
    <row r="85" spans="1:13" s="1" customFormat="1" ht="38.25" customHeight="1">
      <c r="A85" s="144"/>
      <c r="B85" s="72" t="s">
        <v>85</v>
      </c>
      <c r="C85" s="73" t="s">
        <v>130</v>
      </c>
      <c r="D85" s="79">
        <v>3217.2</v>
      </c>
      <c r="E85" s="195"/>
      <c r="F85" s="65"/>
      <c r="G85" s="149"/>
      <c r="H85" s="149"/>
      <c r="I85" s="195"/>
      <c r="J85" s="195"/>
      <c r="K85" s="301"/>
      <c r="L85" s="65"/>
      <c r="M85" s="206"/>
    </row>
    <row r="86" spans="1:13" s="1" customFormat="1" ht="25.5" customHeight="1">
      <c r="A86" s="147"/>
      <c r="B86" s="72" t="s">
        <v>56</v>
      </c>
      <c r="C86" s="73" t="s">
        <v>59</v>
      </c>
      <c r="D86" s="79">
        <v>3175</v>
      </c>
      <c r="E86" s="195"/>
      <c r="F86" s="65"/>
      <c r="G86" s="149"/>
      <c r="H86" s="149"/>
      <c r="I86" s="195"/>
      <c r="J86" s="195"/>
      <c r="K86" s="301"/>
      <c r="L86" s="65"/>
      <c r="M86" s="206"/>
    </row>
    <row r="87" spans="1:13" s="1" customFormat="1" ht="24.75" customHeight="1">
      <c r="A87" s="147"/>
      <c r="B87" s="72" t="s">
        <v>46</v>
      </c>
      <c r="C87" s="73" t="s">
        <v>64</v>
      </c>
      <c r="D87" s="79">
        <v>21600</v>
      </c>
      <c r="E87" s="195"/>
      <c r="F87" s="65"/>
      <c r="G87" s="149"/>
      <c r="H87" s="149"/>
      <c r="I87" s="195"/>
      <c r="J87" s="195"/>
      <c r="K87" s="301"/>
      <c r="L87" s="65"/>
      <c r="M87" s="206"/>
    </row>
    <row r="88" spans="1:13" s="1" customFormat="1" ht="35.25" customHeight="1">
      <c r="A88" s="147"/>
      <c r="B88" s="72" t="s">
        <v>47</v>
      </c>
      <c r="C88" s="73" t="s">
        <v>129</v>
      </c>
      <c r="D88" s="78">
        <v>36000</v>
      </c>
      <c r="E88" s="195"/>
      <c r="F88" s="65"/>
      <c r="G88" s="149"/>
      <c r="H88" s="149"/>
      <c r="I88" s="195"/>
      <c r="J88" s="195"/>
      <c r="K88" s="301"/>
      <c r="L88" s="65"/>
      <c r="M88" s="206"/>
    </row>
    <row r="89" spans="1:13" s="1" customFormat="1" ht="32.25" customHeight="1">
      <c r="A89" s="147"/>
      <c r="B89" s="72" t="s">
        <v>57</v>
      </c>
      <c r="C89" s="73" t="s">
        <v>76</v>
      </c>
      <c r="D89" s="78">
        <v>6350</v>
      </c>
      <c r="E89" s="195"/>
      <c r="F89" s="65"/>
      <c r="G89" s="149"/>
      <c r="H89" s="149"/>
      <c r="I89" s="195"/>
      <c r="J89" s="195"/>
      <c r="K89" s="301"/>
      <c r="L89" s="65"/>
      <c r="M89" s="206"/>
    </row>
    <row r="90" spans="1:13" s="1" customFormat="1" ht="36.75" customHeight="1">
      <c r="A90" s="147"/>
      <c r="B90" s="72" t="s">
        <v>48</v>
      </c>
      <c r="C90" s="73" t="s">
        <v>62</v>
      </c>
      <c r="D90" s="78">
        <v>5760</v>
      </c>
      <c r="E90" s="195"/>
      <c r="F90" s="65"/>
      <c r="G90" s="149"/>
      <c r="H90" s="149"/>
      <c r="I90" s="195"/>
      <c r="J90" s="195"/>
      <c r="K90" s="301"/>
      <c r="L90" s="65"/>
      <c r="M90" s="206"/>
    </row>
    <row r="91" spans="1:13" s="1" customFormat="1" ht="32.25" customHeight="1">
      <c r="A91" s="147"/>
      <c r="B91" s="72" t="s">
        <v>49</v>
      </c>
      <c r="C91" s="73" t="s">
        <v>131</v>
      </c>
      <c r="D91" s="78">
        <v>5760</v>
      </c>
      <c r="E91" s="195"/>
      <c r="F91" s="65"/>
      <c r="G91" s="149"/>
      <c r="H91" s="149"/>
      <c r="I91" s="195"/>
      <c r="J91" s="195"/>
      <c r="K91" s="301"/>
      <c r="L91" s="65"/>
      <c r="M91" s="206"/>
    </row>
    <row r="92" spans="1:13" s="1" customFormat="1" ht="33" customHeight="1">
      <c r="A92" s="147"/>
      <c r="B92" s="115" t="s">
        <v>137</v>
      </c>
      <c r="C92" s="73" t="s">
        <v>132</v>
      </c>
      <c r="D92" s="78">
        <v>14400</v>
      </c>
      <c r="E92" s="195"/>
      <c r="F92" s="65"/>
      <c r="G92" s="149"/>
      <c r="H92" s="149"/>
      <c r="I92" s="195"/>
      <c r="J92" s="195"/>
      <c r="K92" s="301"/>
      <c r="L92" s="65"/>
      <c r="M92" s="206"/>
    </row>
    <row r="93" spans="1:13" s="1" customFormat="1" ht="30" customHeight="1">
      <c r="A93" s="147"/>
      <c r="B93" s="72" t="s">
        <v>94</v>
      </c>
      <c r="C93" s="73" t="s">
        <v>140</v>
      </c>
      <c r="D93" s="78">
        <v>15000</v>
      </c>
      <c r="E93" s="195"/>
      <c r="F93" s="65"/>
      <c r="G93" s="149"/>
      <c r="H93" s="149"/>
      <c r="I93" s="195"/>
      <c r="J93" s="195"/>
      <c r="K93" s="301"/>
      <c r="L93" s="65"/>
      <c r="M93" s="206"/>
    </row>
    <row r="94" spans="1:13" s="1" customFormat="1" ht="45" customHeight="1">
      <c r="A94" s="147"/>
      <c r="B94" s="72" t="s">
        <v>75</v>
      </c>
      <c r="C94" s="64" t="s">
        <v>142</v>
      </c>
      <c r="D94" s="78">
        <v>3768.66</v>
      </c>
      <c r="E94" s="195"/>
      <c r="F94" s="65"/>
      <c r="G94" s="149"/>
      <c r="H94" s="149"/>
      <c r="I94" s="195"/>
      <c r="J94" s="195"/>
      <c r="K94" s="301"/>
      <c r="L94" s="65"/>
      <c r="M94" s="206"/>
    </row>
    <row r="95" spans="1:13" s="1" customFormat="1" ht="45" customHeight="1">
      <c r="A95" s="147"/>
      <c r="B95" s="72" t="s">
        <v>133</v>
      </c>
      <c r="C95" s="118" t="s">
        <v>135</v>
      </c>
      <c r="D95" s="78">
        <v>7740</v>
      </c>
      <c r="E95" s="195"/>
      <c r="F95" s="65"/>
      <c r="G95" s="149"/>
      <c r="H95" s="149"/>
      <c r="I95" s="195"/>
      <c r="J95" s="195"/>
      <c r="K95" s="301"/>
      <c r="L95" s="65"/>
      <c r="M95" s="206"/>
    </row>
    <row r="96" spans="1:13" s="1" customFormat="1" ht="45" customHeight="1">
      <c r="A96" s="147"/>
      <c r="B96" s="115" t="s">
        <v>134</v>
      </c>
      <c r="C96" s="127" t="s">
        <v>136</v>
      </c>
      <c r="D96" s="78">
        <v>3870</v>
      </c>
      <c r="E96" s="195"/>
      <c r="F96" s="65"/>
      <c r="G96" s="149"/>
      <c r="H96" s="149"/>
      <c r="I96" s="195"/>
      <c r="J96" s="195"/>
      <c r="K96" s="301"/>
      <c r="L96" s="65"/>
      <c r="M96" s="206"/>
    </row>
    <row r="97" spans="1:17" s="1" customFormat="1" ht="35.25" customHeight="1">
      <c r="A97" s="148"/>
      <c r="B97" s="72" t="s">
        <v>50</v>
      </c>
      <c r="C97" s="73" t="s">
        <v>127</v>
      </c>
      <c r="D97" s="78">
        <v>10800</v>
      </c>
      <c r="E97" s="201"/>
      <c r="F97" s="65"/>
      <c r="G97" s="150"/>
      <c r="H97" s="150"/>
      <c r="I97" s="201"/>
      <c r="J97" s="201"/>
      <c r="K97" s="133"/>
      <c r="L97" s="65"/>
      <c r="M97" s="207"/>
    </row>
    <row r="98" spans="1:17" s="1" customFormat="1" ht="52.5" customHeight="1">
      <c r="A98" s="132" t="s">
        <v>26</v>
      </c>
      <c r="B98" s="137" t="s">
        <v>39</v>
      </c>
      <c r="C98" s="138"/>
      <c r="D98" s="139"/>
      <c r="E98" s="186">
        <v>0</v>
      </c>
      <c r="F98" s="245" t="s">
        <v>6</v>
      </c>
      <c r="G98" s="299" t="s">
        <v>19</v>
      </c>
      <c r="H98" s="298" t="s">
        <v>19</v>
      </c>
      <c r="I98" s="186">
        <v>0</v>
      </c>
      <c r="J98" s="238">
        <v>0</v>
      </c>
      <c r="K98" s="186">
        <v>0</v>
      </c>
      <c r="L98" s="259"/>
      <c r="M98" s="238">
        <v>0</v>
      </c>
    </row>
    <row r="99" spans="1:17" s="1" customFormat="1" ht="17.25" customHeight="1">
      <c r="A99" s="133"/>
      <c r="B99" s="55" t="s">
        <v>6</v>
      </c>
      <c r="C99" s="55" t="s">
        <v>6</v>
      </c>
      <c r="D99" s="56">
        <v>0</v>
      </c>
      <c r="E99" s="201"/>
      <c r="F99" s="246"/>
      <c r="G99" s="300"/>
      <c r="H99" s="298"/>
      <c r="I99" s="244"/>
      <c r="J99" s="150"/>
      <c r="K99" s="244"/>
      <c r="L99" s="195"/>
      <c r="M99" s="201"/>
      <c r="P99" s="10"/>
      <c r="Q99" s="10"/>
    </row>
    <row r="100" spans="1:17" ht="17.25" customHeight="1">
      <c r="A100" s="295" t="s">
        <v>3</v>
      </c>
      <c r="B100" s="296"/>
      <c r="C100" s="296"/>
      <c r="D100" s="297"/>
      <c r="E100" s="80">
        <f>E14+E23+E25+E29+E47+E49+E51+E53+E55+E57+E59+E69+E73+E75+E78+E98</f>
        <v>5720076.1299999999</v>
      </c>
      <c r="F100" s="81"/>
      <c r="G100" s="82">
        <f>G12+G14+G23+G25+G29+G47+G49+G51+G53+G55+G57+G59</f>
        <v>2419418.7000000002</v>
      </c>
      <c r="H100" s="83">
        <f>H69+H73+H75</f>
        <v>1930878.69</v>
      </c>
      <c r="I100" s="80">
        <v>0</v>
      </c>
      <c r="J100" s="84">
        <v>0</v>
      </c>
      <c r="K100" s="80">
        <f>K69+K73+K76+K77+K78</f>
        <v>804763</v>
      </c>
      <c r="L100" s="85"/>
      <c r="M100" s="83">
        <v>565015.74</v>
      </c>
    </row>
    <row r="101" spans="1:17" s="7" customFormat="1" ht="20.100000000000001" customHeight="1">
      <c r="A101" s="86"/>
      <c r="B101" s="86"/>
      <c r="C101" s="86"/>
      <c r="D101" s="86"/>
      <c r="E101" s="87">
        <v>1</v>
      </c>
      <c r="F101" s="88"/>
      <c r="G101" s="89">
        <f>G100/E100</f>
        <v>0.42296966771314637</v>
      </c>
      <c r="H101" s="87">
        <f>H100/E100</f>
        <v>0.33756171178791639</v>
      </c>
      <c r="I101" s="90">
        <f>I100/E100</f>
        <v>0</v>
      </c>
      <c r="J101" s="90">
        <f>J100/E100</f>
        <v>0</v>
      </c>
      <c r="K101" s="90">
        <f>K100/E100</f>
        <v>0.14069095964986747</v>
      </c>
      <c r="L101" s="91"/>
      <c r="M101" s="90">
        <v>9.8699999999999996E-2</v>
      </c>
    </row>
    <row r="102" spans="1:17" s="7" customFormat="1" ht="21" customHeight="1">
      <c r="A102" s="86"/>
      <c r="B102" s="86"/>
      <c r="C102" s="86"/>
      <c r="D102" s="86"/>
      <c r="E102" s="92"/>
      <c r="F102" s="92"/>
      <c r="G102" s="228">
        <v>0.76060000000000005</v>
      </c>
      <c r="H102" s="230"/>
      <c r="I102" s="228">
        <f>I101+J101+K101+M101</f>
        <v>0.23939095964986745</v>
      </c>
      <c r="J102" s="229"/>
      <c r="K102" s="229"/>
      <c r="L102" s="229"/>
      <c r="M102" s="230"/>
    </row>
    <row r="103" spans="1:17" s="7" customFormat="1" ht="33" customHeight="1">
      <c r="A103" s="86"/>
      <c r="B103" s="93" t="s">
        <v>74</v>
      </c>
      <c r="C103" s="94"/>
      <c r="D103" s="94"/>
      <c r="E103" s="92"/>
      <c r="F103" s="92"/>
      <c r="G103" s="231"/>
      <c r="H103" s="231"/>
      <c r="I103" s="95"/>
      <c r="J103" s="95"/>
      <c r="K103" s="95"/>
      <c r="L103" s="95"/>
      <c r="M103" s="95"/>
    </row>
    <row r="104" spans="1:17" s="7" customFormat="1" ht="15.75" customHeight="1">
      <c r="A104" s="86"/>
      <c r="B104" s="94"/>
      <c r="C104" s="94"/>
      <c r="D104" s="94"/>
      <c r="E104" s="92"/>
      <c r="F104" s="92"/>
      <c r="G104" s="232" t="s">
        <v>33</v>
      </c>
      <c r="H104" s="232"/>
      <c r="I104" s="232"/>
      <c r="J104" s="232" t="s">
        <v>70</v>
      </c>
      <c r="K104" s="232"/>
      <c r="L104" s="95"/>
      <c r="M104" s="95"/>
    </row>
    <row r="105" spans="1:17" s="7" customFormat="1">
      <c r="A105" s="86"/>
      <c r="B105" s="96"/>
      <c r="C105" s="96"/>
      <c r="D105" s="86"/>
      <c r="E105" s="92"/>
      <c r="F105" s="92"/>
      <c r="G105" s="233" t="s">
        <v>34</v>
      </c>
      <c r="H105" s="233"/>
      <c r="I105" s="233"/>
      <c r="J105" s="95"/>
      <c r="K105" s="95"/>
      <c r="L105" s="95"/>
      <c r="M105" s="95"/>
    </row>
    <row r="106" spans="1:17" s="7" customFormat="1">
      <c r="A106" s="86"/>
      <c r="B106" s="96"/>
      <c r="C106" s="96"/>
      <c r="D106" s="86"/>
      <c r="E106" s="92"/>
      <c r="F106" s="92"/>
      <c r="G106" s="233"/>
      <c r="H106" s="233"/>
      <c r="I106" s="233"/>
      <c r="J106" s="95"/>
      <c r="K106" s="95"/>
      <c r="L106" s="95"/>
      <c r="M106" s="95"/>
    </row>
    <row r="107" spans="1:17" s="7" customFormat="1" ht="20.25" customHeight="1">
      <c r="A107" s="86"/>
      <c r="B107" s="96"/>
      <c r="C107" s="96"/>
      <c r="D107" s="86"/>
      <c r="E107" s="92"/>
      <c r="F107" s="92"/>
      <c r="G107" s="233"/>
      <c r="H107" s="233"/>
      <c r="I107" s="233"/>
      <c r="J107" s="95"/>
      <c r="K107" s="95"/>
      <c r="L107" s="95"/>
      <c r="M107" s="95"/>
    </row>
    <row r="108" spans="1:17" s="7" customFormat="1" ht="21.75" customHeight="1">
      <c r="A108" s="86"/>
      <c r="B108" s="97"/>
      <c r="C108" s="97"/>
      <c r="D108" s="86"/>
      <c r="E108" s="92"/>
      <c r="F108" s="92"/>
      <c r="G108" s="233"/>
      <c r="H108" s="233"/>
      <c r="I108" s="233"/>
      <c r="J108" s="95"/>
      <c r="K108" s="95"/>
      <c r="L108" s="95"/>
      <c r="M108" s="95"/>
    </row>
    <row r="109" spans="1:17" ht="31.5" customHeight="1">
      <c r="B109" s="98" t="s">
        <v>32</v>
      </c>
      <c r="C109" s="98"/>
      <c r="D109" s="99"/>
      <c r="E109" s="100"/>
      <c r="F109" s="100"/>
      <c r="G109" s="233"/>
      <c r="H109" s="233"/>
      <c r="I109" s="233"/>
      <c r="J109" s="234" t="s">
        <v>35</v>
      </c>
      <c r="K109" s="234"/>
      <c r="L109" s="101"/>
      <c r="M109" s="102"/>
    </row>
    <row r="110" spans="1:17">
      <c r="B110" s="103"/>
      <c r="C110" s="103"/>
      <c r="D110" s="99"/>
      <c r="E110" s="100"/>
      <c r="F110" s="100"/>
      <c r="G110" s="227"/>
      <c r="H110" s="227"/>
      <c r="I110" s="102"/>
      <c r="J110" s="102"/>
      <c r="K110" s="102"/>
      <c r="L110" s="101"/>
      <c r="M110" s="102"/>
    </row>
    <row r="111" spans="1:17">
      <c r="B111" s="104"/>
      <c r="C111" s="104"/>
      <c r="D111" s="99"/>
      <c r="E111" s="100"/>
      <c r="F111" s="100"/>
      <c r="G111" s="105"/>
      <c r="H111" s="102"/>
      <c r="I111" s="102"/>
      <c r="J111" s="102"/>
      <c r="K111" s="102"/>
      <c r="L111" s="101"/>
      <c r="M111" s="102"/>
    </row>
    <row r="112" spans="1:17">
      <c r="B112" s="99"/>
      <c r="C112" s="99"/>
      <c r="D112" s="99"/>
      <c r="E112" s="100"/>
      <c r="F112" s="100"/>
      <c r="G112" s="102"/>
      <c r="H112" s="102"/>
      <c r="I112" s="102"/>
      <c r="J112" s="102"/>
      <c r="K112" s="102"/>
      <c r="L112" s="101"/>
      <c r="M112" s="102"/>
    </row>
  </sheetData>
  <mergeCells count="185">
    <mergeCell ref="A53:A54"/>
    <mergeCell ref="A55:A56"/>
    <mergeCell ref="I55:I56"/>
    <mergeCell ref="H53:H54"/>
    <mergeCell ref="J53:J54"/>
    <mergeCell ref="J49:J50"/>
    <mergeCell ref="A100:D100"/>
    <mergeCell ref="K49:K50"/>
    <mergeCell ref="H98:H99"/>
    <mergeCell ref="G98:G99"/>
    <mergeCell ref="K98:K99"/>
    <mergeCell ref="E78:E97"/>
    <mergeCell ref="K78:K97"/>
    <mergeCell ref="I73:I74"/>
    <mergeCell ref="K73:K74"/>
    <mergeCell ref="E69:E72"/>
    <mergeCell ref="G69:G72"/>
    <mergeCell ref="H69:H72"/>
    <mergeCell ref="K69:K72"/>
    <mergeCell ref="J73:J74"/>
    <mergeCell ref="J75:J77"/>
    <mergeCell ref="E98:E99"/>
    <mergeCell ref="J98:J99"/>
    <mergeCell ref="J78:J97"/>
    <mergeCell ref="A29:A30"/>
    <mergeCell ref="A49:A50"/>
    <mergeCell ref="E49:E50"/>
    <mergeCell ref="G49:G50"/>
    <mergeCell ref="B15:B22"/>
    <mergeCell ref="G53:G54"/>
    <mergeCell ref="M49:M50"/>
    <mergeCell ref="G57:G58"/>
    <mergeCell ref="M47:M48"/>
    <mergeCell ref="K51:K52"/>
    <mergeCell ref="M51:M52"/>
    <mergeCell ref="A47:A48"/>
    <mergeCell ref="L14:L22"/>
    <mergeCell ref="L23:L24"/>
    <mergeCell ref="G25:G28"/>
    <mergeCell ref="H23:H24"/>
    <mergeCell ref="H51:H52"/>
    <mergeCell ref="E29:E46"/>
    <mergeCell ref="G29:G46"/>
    <mergeCell ref="H29:H46"/>
    <mergeCell ref="C15:C22"/>
    <mergeCell ref="D15:D22"/>
    <mergeCell ref="A51:A52"/>
    <mergeCell ref="M14:M22"/>
    <mergeCell ref="A12:A13"/>
    <mergeCell ref="A14:A22"/>
    <mergeCell ref="A23:A24"/>
    <mergeCell ref="L25:L28"/>
    <mergeCell ref="B23:D23"/>
    <mergeCell ref="B25:D25"/>
    <mergeCell ref="B3:C3"/>
    <mergeCell ref="B4:C4"/>
    <mergeCell ref="B12:D12"/>
    <mergeCell ref="B14:D14"/>
    <mergeCell ref="F23:F24"/>
    <mergeCell ref="E23:E24"/>
    <mergeCell ref="E12:E13"/>
    <mergeCell ref="G12:G13"/>
    <mergeCell ref="G23:G24"/>
    <mergeCell ref="G14:G22"/>
    <mergeCell ref="A6:K6"/>
    <mergeCell ref="A25:A28"/>
    <mergeCell ref="G10:H10"/>
    <mergeCell ref="E14:E22"/>
    <mergeCell ref="I25:I28"/>
    <mergeCell ref="J25:J28"/>
    <mergeCell ref="I14:I22"/>
    <mergeCell ref="K12:K13"/>
    <mergeCell ref="F98:F99"/>
    <mergeCell ref="K14:K22"/>
    <mergeCell ref="B11:M11"/>
    <mergeCell ref="J12:J13"/>
    <mergeCell ref="K23:K24"/>
    <mergeCell ref="H14:H22"/>
    <mergeCell ref="H25:H28"/>
    <mergeCell ref="H55:H56"/>
    <mergeCell ref="H49:H50"/>
    <mergeCell ref="H47:H48"/>
    <mergeCell ref="E47:E48"/>
    <mergeCell ref="G47:G48"/>
    <mergeCell ref="G55:G56"/>
    <mergeCell ref="L49:L50"/>
    <mergeCell ref="L98:L99"/>
    <mergeCell ref="L47:L48"/>
    <mergeCell ref="L55:L56"/>
    <mergeCell ref="K53:K54"/>
    <mergeCell ref="K55:K56"/>
    <mergeCell ref="L59:L60"/>
    <mergeCell ref="E25:E28"/>
    <mergeCell ref="F25:F28"/>
    <mergeCell ref="E53:E54"/>
    <mergeCell ref="I53:I54"/>
    <mergeCell ref="G110:H110"/>
    <mergeCell ref="I102:M102"/>
    <mergeCell ref="G103:H103"/>
    <mergeCell ref="M57:M58"/>
    <mergeCell ref="J104:K104"/>
    <mergeCell ref="G105:I109"/>
    <mergeCell ref="G102:H102"/>
    <mergeCell ref="J109:K109"/>
    <mergeCell ref="G104:I104"/>
    <mergeCell ref="M75:M77"/>
    <mergeCell ref="M69:M72"/>
    <mergeCell ref="M98:M99"/>
    <mergeCell ref="M73:M74"/>
    <mergeCell ref="G75:G77"/>
    <mergeCell ref="I69:I72"/>
    <mergeCell ref="J69:J72"/>
    <mergeCell ref="I78:I97"/>
    <mergeCell ref="I98:I99"/>
    <mergeCell ref="J57:J58"/>
    <mergeCell ref="I75:I77"/>
    <mergeCell ref="M78:M97"/>
    <mergeCell ref="B29:D29"/>
    <mergeCell ref="B47:D47"/>
    <mergeCell ref="B49:D49"/>
    <mergeCell ref="B53:D53"/>
    <mergeCell ref="B55:D55"/>
    <mergeCell ref="B57:D57"/>
    <mergeCell ref="G51:G52"/>
    <mergeCell ref="E55:E56"/>
    <mergeCell ref="J55:J56"/>
    <mergeCell ref="E51:E52"/>
    <mergeCell ref="J47:J48"/>
    <mergeCell ref="I59:I67"/>
    <mergeCell ref="J59:J67"/>
    <mergeCell ref="K59:K67"/>
    <mergeCell ref="M59:M67"/>
    <mergeCell ref="B73:D73"/>
    <mergeCell ref="B75:D75"/>
    <mergeCell ref="K47:K48"/>
    <mergeCell ref="K57:K58"/>
    <mergeCell ref="L57:L58"/>
    <mergeCell ref="M55:M56"/>
    <mergeCell ref="E73:E74"/>
    <mergeCell ref="E75:E77"/>
    <mergeCell ref="G1:M1"/>
    <mergeCell ref="J51:J52"/>
    <mergeCell ref="I23:I24"/>
    <mergeCell ref="G2:J2"/>
    <mergeCell ref="M12:M13"/>
    <mergeCell ref="I51:I52"/>
    <mergeCell ref="L12:L13"/>
    <mergeCell ref="I49:I50"/>
    <mergeCell ref="I47:I48"/>
    <mergeCell ref="J14:J22"/>
    <mergeCell ref="J23:J24"/>
    <mergeCell ref="H12:H13"/>
    <mergeCell ref="I12:I13"/>
    <mergeCell ref="M23:M24"/>
    <mergeCell ref="M25:M28"/>
    <mergeCell ref="J29:J46"/>
    <mergeCell ref="I29:I46"/>
    <mergeCell ref="M29:M46"/>
    <mergeCell ref="K29:K46"/>
    <mergeCell ref="M53:M54"/>
    <mergeCell ref="H75:H77"/>
    <mergeCell ref="A98:A99"/>
    <mergeCell ref="G73:G74"/>
    <mergeCell ref="H73:H74"/>
    <mergeCell ref="B98:D98"/>
    <mergeCell ref="B59:D59"/>
    <mergeCell ref="A69:A72"/>
    <mergeCell ref="A57:A58"/>
    <mergeCell ref="A78:A97"/>
    <mergeCell ref="G78:G97"/>
    <mergeCell ref="H78:H97"/>
    <mergeCell ref="A75:A77"/>
    <mergeCell ref="A73:A74"/>
    <mergeCell ref="E59:E67"/>
    <mergeCell ref="G59:G67"/>
    <mergeCell ref="H59:H67"/>
    <mergeCell ref="A59:A67"/>
    <mergeCell ref="B78:D78"/>
    <mergeCell ref="F59:F60"/>
    <mergeCell ref="H57:H58"/>
    <mergeCell ref="B69:D69"/>
    <mergeCell ref="A68:M68"/>
    <mergeCell ref="E57:E58"/>
    <mergeCell ref="F57:F58"/>
    <mergeCell ref="I57:I58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%username%</cp:lastModifiedBy>
  <cp:lastPrinted>2014-09-12T11:01:11Z</cp:lastPrinted>
  <dcterms:created xsi:type="dcterms:W3CDTF">2008-10-17T08:29:08Z</dcterms:created>
  <dcterms:modified xsi:type="dcterms:W3CDTF">2014-09-12T11:50:15Z</dcterms:modified>
</cp:coreProperties>
</file>